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5 MAYO 2025/ENVIO/"/>
    </mc:Choice>
  </mc:AlternateContent>
  <xr:revisionPtr revIDLastSave="25" documentId="8_{B6B722F6-65B5-4E0D-BE2A-342C829345F7}" xr6:coauthVersionLast="47" xr6:coauthVersionMax="47" xr10:uidLastSave="{F9032A1C-2CBC-4261-A641-AD723BF5B176}"/>
  <bookViews>
    <workbookView xWindow="-120" yWindow="-120" windowWidth="29040" windowHeight="15840" activeTab="1" xr2:uid="{D1182BDD-9275-4D59-A03A-47EC232515C9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5" i="8" l="1"/>
  <c r="A145" i="8"/>
  <c r="M143" i="8"/>
  <c r="A143" i="8"/>
  <c r="P127" i="8"/>
  <c r="O114" i="8"/>
  <c r="O113" i="8"/>
  <c r="O112" i="8" s="1"/>
  <c r="O111" i="8"/>
  <c r="O110" i="8" s="1"/>
  <c r="O109" i="8" s="1"/>
  <c r="O108" i="8"/>
  <c r="O107" i="8" s="1"/>
  <c r="O106" i="8"/>
  <c r="O105" i="8"/>
  <c r="O104" i="8"/>
  <c r="O103" i="8" s="1"/>
  <c r="O102" i="8" s="1"/>
  <c r="O71" i="8"/>
  <c r="O70" i="8"/>
  <c r="O69" i="8"/>
  <c r="O68" i="8" s="1"/>
  <c r="O67" i="8"/>
  <c r="O66" i="8"/>
  <c r="O65" i="8"/>
  <c r="O63" i="8" s="1"/>
  <c r="O64" i="8"/>
  <c r="O62" i="8"/>
  <c r="O61" i="8" s="1"/>
  <c r="O60" i="8"/>
  <c r="O59" i="8"/>
  <c r="O58" i="8"/>
  <c r="O57" i="8" s="1"/>
  <c r="O54" i="8" s="1"/>
  <c r="O56" i="8"/>
  <c r="O55" i="8"/>
  <c r="O53" i="8"/>
  <c r="O52" i="8"/>
  <c r="O51" i="8" s="1"/>
  <c r="O50" i="8"/>
  <c r="O49" i="8"/>
  <c r="O48" i="8"/>
  <c r="O47" i="8"/>
  <c r="O46" i="8"/>
  <c r="O45" i="8"/>
  <c r="O44" i="8" s="1"/>
  <c r="O43" i="8"/>
  <c r="O42" i="8"/>
  <c r="O41" i="8"/>
  <c r="O40" i="8"/>
  <c r="O39" i="8"/>
  <c r="O38" i="8" s="1"/>
  <c r="O36" i="8" s="1"/>
  <c r="O37" i="8"/>
  <c r="O34" i="8"/>
  <c r="O33" i="8" s="1"/>
  <c r="O32" i="8"/>
  <c r="O31" i="8"/>
  <c r="O30" i="8"/>
  <c r="O29" i="8"/>
  <c r="O28" i="8"/>
  <c r="O27" i="8" s="1"/>
  <c r="O26" i="8" s="1"/>
  <c r="O25" i="8"/>
  <c r="O24" i="8"/>
  <c r="O23" i="8"/>
  <c r="O22" i="8"/>
  <c r="O21" i="8"/>
  <c r="O20" i="8" s="1"/>
  <c r="O18" i="8"/>
  <c r="O19" i="8" s="1"/>
  <c r="A9" i="8"/>
  <c r="A95" i="8" s="1"/>
  <c r="A8" i="8"/>
  <c r="A94" i="8" s="1"/>
  <c r="N6" i="8"/>
  <c r="N92" i="8" s="1"/>
  <c r="M58" i="7"/>
  <c r="D58" i="7"/>
  <c r="M56" i="7"/>
  <c r="A56" i="7"/>
  <c r="O43" i="7"/>
  <c r="O44" i="7" s="1"/>
  <c r="O30" i="7"/>
  <c r="O27" i="7" s="1"/>
  <c r="O24" i="7" s="1"/>
  <c r="O28" i="7"/>
  <c r="O26" i="7"/>
  <c r="O23" i="7"/>
  <c r="O22" i="7" s="1"/>
  <c r="O21" i="7"/>
  <c r="O20" i="7"/>
  <c r="O19" i="7" s="1"/>
  <c r="O18" i="7"/>
  <c r="O17" i="7" s="1"/>
  <c r="A9" i="7"/>
  <c r="A8" i="7"/>
  <c r="N6" i="7"/>
  <c r="M81" i="6"/>
  <c r="A81" i="6"/>
  <c r="M79" i="6"/>
  <c r="A79" i="6"/>
  <c r="O75" i="6"/>
  <c r="O74" i="6"/>
  <c r="O73" i="6" s="1"/>
  <c r="O72" i="6"/>
  <c r="O71" i="6" s="1"/>
  <c r="O70" i="6" s="1"/>
  <c r="O69" i="6"/>
  <c r="O68" i="6" s="1"/>
  <c r="O67" i="6"/>
  <c r="O66" i="6" s="1"/>
  <c r="O65" i="6"/>
  <c r="O64" i="6" s="1"/>
  <c r="O62" i="6"/>
  <c r="O61" i="6" s="1"/>
  <c r="O60" i="6"/>
  <c r="O59" i="6" s="1"/>
  <c r="O58" i="6"/>
  <c r="O57" i="6"/>
  <c r="O55" i="6" s="1"/>
  <c r="O56" i="6"/>
  <c r="O54" i="6"/>
  <c r="O53" i="6" s="1"/>
  <c r="O52" i="6" s="1"/>
  <c r="O51" i="6"/>
  <c r="O50" i="6"/>
  <c r="O49" i="6" s="1"/>
  <c r="O48" i="6"/>
  <c r="O47" i="6" s="1"/>
  <c r="O46" i="6"/>
  <c r="O45" i="6"/>
  <c r="O44" i="6"/>
  <c r="O43" i="6"/>
  <c r="O42" i="6"/>
  <c r="O41" i="6" s="1"/>
  <c r="O40" i="6"/>
  <c r="O39" i="6"/>
  <c r="O38" i="6"/>
  <c r="O37" i="6" s="1"/>
  <c r="O36" i="6"/>
  <c r="O35" i="6" s="1"/>
  <c r="O33" i="6"/>
  <c r="O32" i="6" s="1"/>
  <c r="O31" i="6"/>
  <c r="O30" i="6"/>
  <c r="O29" i="6" s="1"/>
  <c r="O28" i="6"/>
  <c r="O27" i="6"/>
  <c r="O26" i="6" s="1"/>
  <c r="O25" i="6" s="1"/>
  <c r="O24" i="6"/>
  <c r="O23" i="6" s="1"/>
  <c r="O22" i="6"/>
  <c r="O21" i="6"/>
  <c r="O19" i="6" s="1"/>
  <c r="O20" i="6"/>
  <c r="O18" i="6"/>
  <c r="O17" i="6"/>
  <c r="O16" i="6" s="1"/>
  <c r="A8" i="6"/>
  <c r="A7" i="6"/>
  <c r="N5" i="6"/>
  <c r="N150" i="5"/>
  <c r="A150" i="5"/>
  <c r="N148" i="5"/>
  <c r="A148" i="5"/>
  <c r="P114" i="5"/>
  <c r="P113" i="5" s="1"/>
  <c r="P111" i="5"/>
  <c r="P108" i="5" s="1"/>
  <c r="P107" i="5" s="1"/>
  <c r="P109" i="5"/>
  <c r="Q104" i="5"/>
  <c r="Q103" i="5" s="1"/>
  <c r="P104" i="5"/>
  <c r="P103" i="5" s="1"/>
  <c r="A96" i="5"/>
  <c r="A95" i="5"/>
  <c r="P82" i="5"/>
  <c r="P81" i="5"/>
  <c r="P80" i="5" s="1"/>
  <c r="Q80" i="5"/>
  <c r="P79" i="5"/>
  <c r="P78" i="5"/>
  <c r="P77" i="5"/>
  <c r="P76" i="5"/>
  <c r="Q75" i="5"/>
  <c r="P75" i="5"/>
  <c r="P74" i="5"/>
  <c r="Q73" i="5"/>
  <c r="Q70" i="5" s="1"/>
  <c r="P73" i="5"/>
  <c r="P72" i="5"/>
  <c r="P71" i="5" s="1"/>
  <c r="Q71" i="5"/>
  <c r="P69" i="5"/>
  <c r="P68" i="5" s="1"/>
  <c r="P67" i="5"/>
  <c r="P66" i="5" s="1"/>
  <c r="P65" i="5"/>
  <c r="P64" i="5"/>
  <c r="P63" i="5"/>
  <c r="Q62" i="5"/>
  <c r="P61" i="5"/>
  <c r="P60" i="5"/>
  <c r="P59" i="5"/>
  <c r="P58" i="5"/>
  <c r="P57" i="5"/>
  <c r="P56" i="5"/>
  <c r="P55" i="5" s="1"/>
  <c r="Q55" i="5"/>
  <c r="P54" i="5"/>
  <c r="P53" i="5"/>
  <c r="P52" i="5" s="1"/>
  <c r="Q52" i="5"/>
  <c r="P51" i="5"/>
  <c r="P50" i="5"/>
  <c r="Q49" i="5"/>
  <c r="P49" i="5"/>
  <c r="P48" i="5"/>
  <c r="Q47" i="5"/>
  <c r="P47" i="5"/>
  <c r="P46" i="5"/>
  <c r="Q45" i="5"/>
  <c r="P45" i="5"/>
  <c r="P44" i="5"/>
  <c r="P43" i="5" s="1"/>
  <c r="Q43" i="5"/>
  <c r="P42" i="5"/>
  <c r="P41" i="5"/>
  <c r="P40" i="5"/>
  <c r="P39" i="5" s="1"/>
  <c r="P38" i="5"/>
  <c r="Q37" i="5"/>
  <c r="Q36" i="5" s="1"/>
  <c r="P34" i="5"/>
  <c r="P33" i="5" s="1"/>
  <c r="Q33" i="5"/>
  <c r="P32" i="5"/>
  <c r="P31" i="5"/>
  <c r="P30" i="5"/>
  <c r="P29" i="5"/>
  <c r="P28" i="5"/>
  <c r="P27" i="5"/>
  <c r="P26" i="5" s="1"/>
  <c r="P25" i="5"/>
  <c r="P24" i="5"/>
  <c r="P23" i="5"/>
  <c r="P22" i="5"/>
  <c r="P21" i="5"/>
  <c r="Q20" i="5"/>
  <c r="P20" i="5"/>
  <c r="P18" i="5"/>
  <c r="P19" i="5" s="1"/>
  <c r="P17" i="5" s="1"/>
  <c r="Q16" i="5"/>
  <c r="Q15" i="5" s="1"/>
  <c r="A9" i="5"/>
  <c r="A8" i="5"/>
  <c r="M144" i="4"/>
  <c r="A144" i="4"/>
  <c r="M142" i="4"/>
  <c r="A142" i="4"/>
  <c r="O110" i="4"/>
  <c r="O109" i="4"/>
  <c r="O108" i="4"/>
  <c r="O107" i="4" s="1"/>
  <c r="O106" i="4" s="1"/>
  <c r="O104" i="4"/>
  <c r="O103" i="4"/>
  <c r="O102" i="4" s="1"/>
  <c r="P102" i="4"/>
  <c r="O101" i="4"/>
  <c r="O100" i="4"/>
  <c r="P99" i="4"/>
  <c r="O99" i="4"/>
  <c r="O98" i="4"/>
  <c r="O97" i="4" s="1"/>
  <c r="P97" i="4"/>
  <c r="O96" i="4"/>
  <c r="P95" i="4"/>
  <c r="O95" i="4"/>
  <c r="O94" i="4"/>
  <c r="O93" i="4" s="1"/>
  <c r="O92" i="4" s="1"/>
  <c r="P92" i="4"/>
  <c r="A86" i="4"/>
  <c r="A85" i="4"/>
  <c r="O64" i="4"/>
  <c r="O63" i="4" s="1"/>
  <c r="O61" i="4" s="1"/>
  <c r="O62" i="4"/>
  <c r="O60" i="4"/>
  <c r="O59" i="4"/>
  <c r="O58" i="4"/>
  <c r="O57" i="4" s="1"/>
  <c r="O54" i="4" s="1"/>
  <c r="O56" i="4"/>
  <c r="O55" i="4"/>
  <c r="P54" i="4"/>
  <c r="O53" i="4"/>
  <c r="O52" i="4"/>
  <c r="O51" i="4" s="1"/>
  <c r="P50" i="4"/>
  <c r="O50" i="4"/>
  <c r="O48" i="4" s="1"/>
  <c r="O49" i="4"/>
  <c r="P48" i="4"/>
  <c r="O47" i="4"/>
  <c r="O46" i="4" s="1"/>
  <c r="P46" i="4"/>
  <c r="O45" i="4"/>
  <c r="O44" i="4" s="1"/>
  <c r="P44" i="4"/>
  <c r="O43" i="4"/>
  <c r="P42" i="4"/>
  <c r="O42" i="4"/>
  <c r="O41" i="4"/>
  <c r="O40" i="4"/>
  <c r="O39" i="4"/>
  <c r="O38" i="4"/>
  <c r="O37" i="4"/>
  <c r="P36" i="4"/>
  <c r="O36" i="4"/>
  <c r="O34" i="4"/>
  <c r="P33" i="4"/>
  <c r="O33" i="4"/>
  <c r="O32" i="4"/>
  <c r="O31" i="4"/>
  <c r="O30" i="4" s="1"/>
  <c r="O29" i="4"/>
  <c r="O28" i="4"/>
  <c r="O27" i="4"/>
  <c r="O26" i="4" s="1"/>
  <c r="O25" i="4"/>
  <c r="O24" i="4" s="1"/>
  <c r="O23" i="4"/>
  <c r="O22" i="4"/>
  <c r="O21" i="4"/>
  <c r="O20" i="4" s="1"/>
  <c r="O19" i="4"/>
  <c r="O18" i="4"/>
  <c r="O17" i="4" s="1"/>
  <c r="P16" i="4"/>
  <c r="A9" i="4"/>
  <c r="A8" i="4"/>
  <c r="M139" i="3"/>
  <c r="A139" i="3"/>
  <c r="A138" i="3"/>
  <c r="M137" i="3"/>
  <c r="A137" i="3"/>
  <c r="P122" i="3"/>
  <c r="O109" i="3"/>
  <c r="O108" i="3"/>
  <c r="O107" i="3" s="1"/>
  <c r="O106" i="3"/>
  <c r="O105" i="3"/>
  <c r="O104" i="3"/>
  <c r="O103" i="3"/>
  <c r="O102" i="3" s="1"/>
  <c r="O101" i="3"/>
  <c r="O100" i="3"/>
  <c r="O99" i="3"/>
  <c r="O98" i="3" s="1"/>
  <c r="O97" i="3" s="1"/>
  <c r="O72" i="3"/>
  <c r="O71" i="3"/>
  <c r="O70" i="3"/>
  <c r="O69" i="3"/>
  <c r="O68" i="3"/>
  <c r="O67" i="3"/>
  <c r="O66" i="3"/>
  <c r="O65" i="3"/>
  <c r="O64" i="3" s="1"/>
  <c r="O62" i="3" s="1"/>
  <c r="O63" i="3"/>
  <c r="O61" i="3"/>
  <c r="O60" i="3"/>
  <c r="O59" i="3"/>
  <c r="O58" i="3"/>
  <c r="O57" i="3"/>
  <c r="O56" i="3"/>
  <c r="O54" i="3" s="1"/>
  <c r="O53" i="3"/>
  <c r="O52" i="3"/>
  <c r="O51" i="3" s="1"/>
  <c r="O50" i="3"/>
  <c r="O49" i="3"/>
  <c r="O48" i="3" s="1"/>
  <c r="O47" i="3"/>
  <c r="O46" i="3"/>
  <c r="O45" i="3"/>
  <c r="O44" i="3"/>
  <c r="O43" i="3"/>
  <c r="O42" i="3"/>
  <c r="O41" i="3"/>
  <c r="O40" i="3"/>
  <c r="O39" i="3"/>
  <c r="O38" i="3" s="1"/>
  <c r="O37" i="3"/>
  <c r="O36" i="3" s="1"/>
  <c r="O34" i="3"/>
  <c r="O33" i="3"/>
  <c r="O32" i="3"/>
  <c r="O31" i="3" s="1"/>
  <c r="O30" i="3" s="1"/>
  <c r="O29" i="3"/>
  <c r="O28" i="3"/>
  <c r="O27" i="3" s="1"/>
  <c r="O26" i="3" s="1"/>
  <c r="O25" i="3"/>
  <c r="O24" i="3" s="1"/>
  <c r="O23" i="3"/>
  <c r="O22" i="3"/>
  <c r="O21" i="3"/>
  <c r="O20" i="3"/>
  <c r="O18" i="3"/>
  <c r="O19" i="3" s="1"/>
  <c r="A9" i="3"/>
  <c r="A91" i="3" s="1"/>
  <c r="A8" i="3"/>
  <c r="A90" i="3" s="1"/>
  <c r="I43" i="2"/>
  <c r="I42" i="2" s="1"/>
  <c r="I40" i="2"/>
  <c r="I39" i="2" s="1"/>
  <c r="I37" i="2"/>
  <c r="I36" i="2" s="1"/>
  <c r="I34" i="2"/>
  <c r="I33" i="2" s="1"/>
  <c r="I31" i="2"/>
  <c r="I29" i="2"/>
  <c r="I28" i="2"/>
  <c r="I27" i="2"/>
  <c r="I25" i="2"/>
  <c r="I24" i="2" s="1"/>
  <c r="I22" i="2"/>
  <c r="I21" i="2" s="1"/>
  <c r="I19" i="2"/>
  <c r="I18" i="2" s="1"/>
  <c r="O16" i="7" l="1"/>
  <c r="O15" i="7" s="1"/>
  <c r="O41" i="7" s="1"/>
  <c r="O15" i="6"/>
  <c r="P16" i="5"/>
  <c r="P15" i="5" s="1"/>
  <c r="O35" i="3"/>
  <c r="O35" i="8"/>
  <c r="O17" i="8"/>
  <c r="O16" i="8" s="1"/>
  <c r="O15" i="8" s="1"/>
  <c r="O14" i="6"/>
  <c r="O34" i="6"/>
  <c r="O63" i="6"/>
  <c r="P37" i="5"/>
  <c r="P36" i="5" s="1"/>
  <c r="P62" i="5"/>
  <c r="P70" i="5"/>
  <c r="O16" i="4"/>
  <c r="O15" i="4" s="1"/>
  <c r="O35" i="4"/>
  <c r="O17" i="3"/>
  <c r="O16" i="3" s="1"/>
  <c r="O15" i="3" s="1"/>
  <c r="I53" i="2"/>
  <c r="P138" i="5" l="1"/>
  <c r="O128" i="4"/>
  <c r="O122" i="3"/>
  <c r="O127" i="8"/>
  <c r="O76" i="6"/>
</calcChain>
</file>

<file path=xl/sharedStrings.xml><?xml version="1.0" encoding="utf-8"?>
<sst xmlns="http://schemas.openxmlformats.org/spreadsheetml/2006/main" count="907" uniqueCount="242">
  <si>
    <t>INFORME MENSUAL DEL INGRESO</t>
  </si>
  <si>
    <t xml:space="preserve"> FORMULARIO No. 1</t>
  </si>
  <si>
    <r>
      <t xml:space="preserve">INSTITUCION : </t>
    </r>
    <r>
      <rPr>
        <sz val="12"/>
        <rFont val="Times New Roman"/>
        <family val="1"/>
      </rPr>
      <t>Banco Agrícola de la Rep. Dom</t>
    </r>
    <r>
      <rPr>
        <sz val="10"/>
        <rFont val="Times New Roman"/>
        <family val="1"/>
      </rPr>
      <t>.</t>
    </r>
  </si>
  <si>
    <t>REGISTRO INTERNO DIGEPRES</t>
  </si>
  <si>
    <r>
      <t xml:space="preserve">CODIGO : </t>
    </r>
    <r>
      <rPr>
        <sz val="12"/>
        <rFont val="Times New Roman"/>
        <family val="1"/>
      </rPr>
      <t>5001</t>
    </r>
  </si>
  <si>
    <t>NUMERO :</t>
  </si>
  <si>
    <t>MES: MAYO</t>
  </si>
  <si>
    <t>HORA :</t>
  </si>
  <si>
    <t>AÑO : 2026</t>
  </si>
  <si>
    <t>FECHA :</t>
  </si>
  <si>
    <t xml:space="preserve"> </t>
  </si>
  <si>
    <t>Clasificación del Ingreso</t>
  </si>
  <si>
    <t>Denominación de la Cuenta</t>
  </si>
  <si>
    <t>Fondo</t>
  </si>
  <si>
    <t>Ingresos</t>
  </si>
  <si>
    <t>(2)</t>
  </si>
  <si>
    <t>En el mes</t>
  </si>
  <si>
    <t>Tipo</t>
  </si>
  <si>
    <t>Concepto</t>
  </si>
  <si>
    <t>Cuenta</t>
  </si>
  <si>
    <t>Sub-Cta.</t>
  </si>
  <si>
    <t>Auxiliar</t>
  </si>
  <si>
    <t>(3)</t>
  </si>
  <si>
    <t>(4)</t>
  </si>
  <si>
    <t>(5)</t>
  </si>
  <si>
    <t>De la Administración Central</t>
  </si>
  <si>
    <t>Transf. Corriente Rec. De los Gob. Centrales Mun</t>
  </si>
  <si>
    <t>0100</t>
  </si>
  <si>
    <t>01</t>
  </si>
  <si>
    <t>Del Gobierno Central</t>
  </si>
  <si>
    <t xml:space="preserve">Aportes patrimoniales no Capitalizados </t>
  </si>
  <si>
    <t>03</t>
  </si>
  <si>
    <t>Disminucion Saldos Disponibles periodos anteriores</t>
  </si>
  <si>
    <t>Intereses</t>
  </si>
  <si>
    <t>02</t>
  </si>
  <si>
    <t>Ints. Por Coloción de Inv. Financ.del Merc. Int.</t>
  </si>
  <si>
    <t>(Ingresos Financieros)</t>
  </si>
  <si>
    <t>04</t>
  </si>
  <si>
    <t>Ingresos Diversos</t>
  </si>
  <si>
    <t>Otros Ingresos Diversos</t>
  </si>
  <si>
    <t>Recuperación de Préstamos Otorgados Corto Plazo</t>
  </si>
  <si>
    <t>Recuperación de Préstamos Internos O. Corto Plazo</t>
  </si>
  <si>
    <t>Disminución de activos Finan. Corrientes</t>
  </si>
  <si>
    <t>Disminución en Caja y Banco</t>
  </si>
  <si>
    <t>Incremento de Cuentas por Pagar  de Corto Plazo</t>
  </si>
  <si>
    <t>Incremento en Cuentas por Pagar Internas de C.P.</t>
  </si>
  <si>
    <t>TOTAL</t>
  </si>
  <si>
    <t>LIC.  MARICELA CHECO</t>
  </si>
  <si>
    <t xml:space="preserve">FERNANDO DURÁN </t>
  </si>
  <si>
    <t>Responsable del Registro</t>
  </si>
  <si>
    <t>Firma Responsable y Sello de la Inatitución</t>
  </si>
  <si>
    <t xml:space="preserve">Contralor </t>
  </si>
  <si>
    <t>ADMINSTRADOR GENERAL</t>
  </si>
  <si>
    <t>2</t>
  </si>
  <si>
    <t>EJECUCION PRESUPUESTARIA DEL GASTO</t>
  </si>
  <si>
    <t>FORMULARIO No. 2</t>
  </si>
  <si>
    <r>
      <t xml:space="preserve">INSTITUCION : </t>
    </r>
    <r>
      <rPr>
        <sz val="10"/>
        <color theme="1"/>
        <rFont val="Times New Roman"/>
        <family val="1"/>
      </rPr>
      <t>Banco Agrícola de la Rep. Dom.</t>
    </r>
  </si>
  <si>
    <r>
      <t xml:space="preserve">CODIGO : </t>
    </r>
    <r>
      <rPr>
        <sz val="10"/>
        <color theme="1"/>
        <rFont val="Times New Roman"/>
        <family val="1"/>
      </rPr>
      <t>5001</t>
    </r>
  </si>
  <si>
    <t>IMPUTACION PRESUPUESTARIA</t>
  </si>
  <si>
    <t>EJECUCION DEL GASTO</t>
  </si>
  <si>
    <t>CLASIF.OBJ.DEL GASTO</t>
  </si>
  <si>
    <t>COMPROMISO</t>
  </si>
  <si>
    <t>DEVENGADO</t>
  </si>
  <si>
    <t>PAGADO</t>
  </si>
  <si>
    <t>SUB</t>
  </si>
  <si>
    <t>PROG.</t>
  </si>
  <si>
    <t>PROY.</t>
  </si>
  <si>
    <t>ACT./OBRA</t>
  </si>
  <si>
    <t>UB.GEOG.</t>
  </si>
  <si>
    <t>FUNC.</t>
  </si>
  <si>
    <t>FUENTE</t>
  </si>
  <si>
    <t>TIPO</t>
  </si>
  <si>
    <t>OBJ.</t>
  </si>
  <si>
    <t>CUENTA</t>
  </si>
  <si>
    <t>SUB-CUENTA</t>
  </si>
  <si>
    <t>AUX</t>
  </si>
  <si>
    <t>11</t>
  </si>
  <si>
    <t>00</t>
  </si>
  <si>
    <t>22-01</t>
  </si>
  <si>
    <t>REMUNERACIONES Y CONTRIBUCIONES</t>
  </si>
  <si>
    <t xml:space="preserve">Remuneracuines </t>
  </si>
  <si>
    <t>Remuneraciones al Personal Fijo</t>
  </si>
  <si>
    <t>Sueldos Fijos</t>
  </si>
  <si>
    <t>9998</t>
  </si>
  <si>
    <t>Remuneraciones al Personal con caracter Transitorio</t>
  </si>
  <si>
    <t>Sueldos personal temporero</t>
  </si>
  <si>
    <t xml:space="preserve">Sueldos Personal Por servicios especiales </t>
  </si>
  <si>
    <t>Sueldo Anual No. 13</t>
  </si>
  <si>
    <t>Prestaciones Economicas</t>
  </si>
  <si>
    <t>Sobresueldos</t>
  </si>
  <si>
    <t>Compensación</t>
  </si>
  <si>
    <t>Pago por horas extraordinaría</t>
  </si>
  <si>
    <t>09</t>
  </si>
  <si>
    <t>Bono por desempeño</t>
  </si>
  <si>
    <t>Gratificaciónes y Bonificaciónes</t>
  </si>
  <si>
    <t>Otras Gratificaciones y Bonificaciones</t>
  </si>
  <si>
    <t>Otras Gratificaciónes</t>
  </si>
  <si>
    <t>Contribuciones a la Seguridad Social</t>
  </si>
  <si>
    <t>Contribuciones al Seguro de Pensiones</t>
  </si>
  <si>
    <t>CONTRATACION DE SERVICIOS</t>
  </si>
  <si>
    <t>Serviciós Basicos</t>
  </si>
  <si>
    <t>Teléfono Local</t>
  </si>
  <si>
    <t>Eléctricidad</t>
  </si>
  <si>
    <t>Energia Eléctrica</t>
  </si>
  <si>
    <t>Agua</t>
  </si>
  <si>
    <t>Recolección de Residuos Solidos</t>
  </si>
  <si>
    <t>Publicidad, Impresion y Encuadernación</t>
  </si>
  <si>
    <t>Publicidad y Propaganda</t>
  </si>
  <si>
    <t>Viaticos</t>
  </si>
  <si>
    <t>Viaticos del Pais</t>
  </si>
  <si>
    <t>Transporte y almacenaje</t>
  </si>
  <si>
    <t>Pasajes</t>
  </si>
  <si>
    <t>Alquileres y Rentas</t>
  </si>
  <si>
    <t>Alquileres y Renta de Edificio y Locales</t>
  </si>
  <si>
    <t>Alquileres de Equipos de Transporte, Traccion y elevacion</t>
  </si>
  <si>
    <t>Seguros</t>
  </si>
  <si>
    <t>Seguro de Bienes Muebles</t>
  </si>
  <si>
    <t>Seguro de Personal</t>
  </si>
  <si>
    <t>Servicios Conservacón, Reparacióones Menores e</t>
  </si>
  <si>
    <t>Instalaciones Temporales</t>
  </si>
  <si>
    <t>Contratación de Obras Menores</t>
  </si>
  <si>
    <t>Servicios Especiales de Mant. Y Reparación</t>
  </si>
  <si>
    <t>Mantenimiento y Reparacion de Maq. Y Equipos</t>
  </si>
  <si>
    <t>Mantenimiento y Reparacion muebles Y Equipos</t>
  </si>
  <si>
    <t>06</t>
  </si>
  <si>
    <t>Mantenimiento y Reparación de Equipos y Trasnp.</t>
  </si>
  <si>
    <t>Otros Servicios no Incluidos en Conceptos Anteriores</t>
  </si>
  <si>
    <t>Servicios Funerarios y gastos conexos</t>
  </si>
  <si>
    <t>Servicios Tecnicos Profesionales</t>
  </si>
  <si>
    <t>Servicio de Contabilidad y Auditoría</t>
  </si>
  <si>
    <t>Servicios de Capacitación</t>
  </si>
  <si>
    <t>05</t>
  </si>
  <si>
    <t xml:space="preserve">Servicio de Informatica y Computacion </t>
  </si>
  <si>
    <t>Otros Servicios Tecnicos Profesionales</t>
  </si>
  <si>
    <t>Impuestos, Derechos y Tasas</t>
  </si>
  <si>
    <t>Otros Impuestos y Tasas</t>
  </si>
  <si>
    <t>Otros Gastos Operativos</t>
  </si>
  <si>
    <t>Otros Gastos Operativos de Inst. Empresariales</t>
  </si>
  <si>
    <t xml:space="preserve">                  FORMULARIO No. 2</t>
  </si>
  <si>
    <t>FONDO</t>
  </si>
  <si>
    <t>Materiales y Suministros</t>
  </si>
  <si>
    <t xml:space="preserve">Textiles y Vestuarios </t>
  </si>
  <si>
    <t>Prendas de Vestir</t>
  </si>
  <si>
    <t>Producto de Papel, Carton e Impresos</t>
  </si>
  <si>
    <t>Papel de Escritorio</t>
  </si>
  <si>
    <t>Productos de Cuero, Caucho y Plasticos</t>
  </si>
  <si>
    <t>Llantas y Neumaticos</t>
  </si>
  <si>
    <t>Combustibles, Lubricantes, Prod. Quimicos y Conexos</t>
  </si>
  <si>
    <t>Combustibles y Lubricantes</t>
  </si>
  <si>
    <t>Gasolina</t>
  </si>
  <si>
    <t>Productos y Utiles Varios</t>
  </si>
  <si>
    <t>Materiales de Limpieza</t>
  </si>
  <si>
    <t>Prod. Y Utiles Varios no Identificados Precedentemente</t>
  </si>
  <si>
    <t xml:space="preserve"> TOTAL</t>
  </si>
  <si>
    <t xml:space="preserve">          Firma Responsable y Sello de la Institción</t>
  </si>
  <si>
    <t>4</t>
  </si>
  <si>
    <t xml:space="preserve"> FORMULARIO No. 2</t>
  </si>
  <si>
    <t xml:space="preserve"> REGISTRO INTERNO DIGEPRES</t>
  </si>
  <si>
    <t>SUBCTA</t>
  </si>
  <si>
    <t>Remuneraciónes al Personal Fijo</t>
  </si>
  <si>
    <t>Sueldo anual No. 13</t>
  </si>
  <si>
    <t>Compensación por horas extraordinarias</t>
  </si>
  <si>
    <t>Gratificaciones y Bonificaciones</t>
  </si>
  <si>
    <t>CONTRATACIONES DE SERVICIOS</t>
  </si>
  <si>
    <t>Servicios Basicos</t>
  </si>
  <si>
    <t>Telefono Local</t>
  </si>
  <si>
    <t>Electricidad</t>
  </si>
  <si>
    <t>Recoleccion de Residuos Solidos</t>
  </si>
  <si>
    <t>Publicidad, Impresion y Encuadernacion</t>
  </si>
  <si>
    <t>Viáticos dentro del País</t>
  </si>
  <si>
    <t>Transporte y Alnmacenaje</t>
  </si>
  <si>
    <t xml:space="preserve">Seguros </t>
  </si>
  <si>
    <t>Seguros de Bienes Muebles</t>
  </si>
  <si>
    <t>Seguro de Persona</t>
  </si>
  <si>
    <t>Servicios Consevacion, Reparaciones menores e instalaciones Temporales</t>
  </si>
  <si>
    <t>Contratacion de Obras Menores</t>
  </si>
  <si>
    <t>Servicios Especiales de Matenimiento y Reparación</t>
  </si>
  <si>
    <t>Matenimiento y Reparación de Muebles y Equipos de Ofic.</t>
  </si>
  <si>
    <t>Mantenimiento y Reparación Equipos de Transporte</t>
  </si>
  <si>
    <t>5</t>
  </si>
  <si>
    <t>MATERIALES Y SUMINISTROS</t>
  </si>
  <si>
    <t>Textiles y Vestuarios</t>
  </si>
  <si>
    <t>Productos De Papel, Carton e Impresos</t>
  </si>
  <si>
    <t>Papel de escritorio</t>
  </si>
  <si>
    <t>Productos de Cuero, Caucho y Plásticos</t>
  </si>
  <si>
    <t>ACTIVOS NO FINANCIEROS</t>
  </si>
  <si>
    <t>Maquinarias y Equipos</t>
  </si>
  <si>
    <t>Equipos de Computacion y operaciones Aux.</t>
  </si>
  <si>
    <t>Equipos de Transporte, traccion y elevación</t>
  </si>
  <si>
    <t>Equipos varios</t>
  </si>
  <si>
    <t>Firma Responsable y Sello de la Institución</t>
  </si>
  <si>
    <t>6</t>
  </si>
  <si>
    <t xml:space="preserve">Remuneraciónes </t>
  </si>
  <si>
    <t xml:space="preserve"> Energia Eléctricidad</t>
  </si>
  <si>
    <t>Recoleccion de Servicios Solidos</t>
  </si>
  <si>
    <t>Viaticos del País</t>
  </si>
  <si>
    <t>Transporte y alnmacenaje</t>
  </si>
  <si>
    <t>Seguros de Bines Muebles</t>
  </si>
  <si>
    <t>Seguros de Personas</t>
  </si>
  <si>
    <t>Servicios Conservacion, Reparaciones menores e instalaciones Temporales</t>
  </si>
  <si>
    <t>Servicios Especiales de Mantenimiento y Reparación</t>
  </si>
  <si>
    <t xml:space="preserve">Mantenimiento y Rep. Muebles y Equipos de Oficina </t>
  </si>
  <si>
    <t>Mantenimiento y Reparacion Equipos de Transp.</t>
  </si>
  <si>
    <t>Gastos Judiciales</t>
  </si>
  <si>
    <t>Comisiones y Gastos Bancarios</t>
  </si>
  <si>
    <t>Servicios Técnicos Profesionales</t>
  </si>
  <si>
    <t>Otos Gastos Operativos</t>
  </si>
  <si>
    <t>Testiles y Vestuarios</t>
  </si>
  <si>
    <t>7</t>
  </si>
  <si>
    <t>Concesion de Préstamos Internos Otorg. A Corto p.</t>
  </si>
  <si>
    <t>Concesion de Préstamos</t>
  </si>
  <si>
    <t>Consecion de Prestamos al Sector Publico</t>
  </si>
  <si>
    <t>Concesion de Prestamos Interno Otorg. A Corto P.</t>
  </si>
  <si>
    <t xml:space="preserve">Otros Gastos Operativos </t>
  </si>
  <si>
    <t>Intereses Devengados internos por Inst. Financieras</t>
  </si>
  <si>
    <t>8</t>
  </si>
  <si>
    <t xml:space="preserve">      FORMULARIO No. 2</t>
  </si>
  <si>
    <r>
      <t xml:space="preserve">INSTITUCION : </t>
    </r>
    <r>
      <rPr>
        <sz val="10"/>
        <rFont val="Times New Roman"/>
        <family val="1"/>
      </rPr>
      <t>Banco Agrícola de la Rep. Dom.</t>
    </r>
  </si>
  <si>
    <r>
      <t xml:space="preserve">CODIGO : </t>
    </r>
    <r>
      <rPr>
        <sz val="10"/>
        <rFont val="Times New Roman"/>
        <family val="1"/>
      </rPr>
      <t>5001</t>
    </r>
  </si>
  <si>
    <t xml:space="preserve">FUENTE </t>
  </si>
  <si>
    <t>Sueldos fijos</t>
  </si>
  <si>
    <t>Remuneraciones al Personal con carácter Transitorio</t>
  </si>
  <si>
    <t>Bono por Desempeño</t>
  </si>
  <si>
    <t>Seguro de bienes muebles</t>
  </si>
  <si>
    <t>Servicios Consevacion, Reparaciones menores e Instalaciones Temporales</t>
  </si>
  <si>
    <t>Mantenimiento y Reparacion de Maq. Y Equipos de Ofic.</t>
  </si>
  <si>
    <t>Mantenimiento y Reparacion Equipos de Transporte</t>
  </si>
  <si>
    <t>9</t>
  </si>
  <si>
    <t>TRANSFERENCIAS CORRIENTES</t>
  </si>
  <si>
    <t>Transferencias Corrientes al Sector Privado</t>
  </si>
  <si>
    <t>Prestaciones a la Seguridad Social</t>
  </si>
  <si>
    <t>Pensiones</t>
  </si>
  <si>
    <t>Ayudas y Donaciones a Persona</t>
  </si>
  <si>
    <t>Becas y Viajes de estudio</t>
  </si>
  <si>
    <t xml:space="preserve">Ayudadas y Donaciones prog. A hogares y Personas      </t>
  </si>
  <si>
    <t>Disminución de Pasivos Corrientes</t>
  </si>
  <si>
    <t xml:space="preserve">Dism. en Ctas. por Pagar Internas de Corto P. </t>
  </si>
  <si>
    <t>Incremento de Disponibilidades</t>
  </si>
  <si>
    <t>Incremento en Caja y Bancos</t>
  </si>
  <si>
    <t>TOTAL GENERAL</t>
  </si>
  <si>
    <t>10</t>
  </si>
  <si>
    <t>Servicios Conservacón, Reparacióones Menores e Instalaciones Temporales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</si>
</sst>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Arial"/>
      <family val="2"/>
    </font>
    <font>
      <b/>
      <sz val="9"/>
      <name val="Arial Black"/>
      <family val="2"/>
    </font>
    <font>
      <sz val="12"/>
      <name val="Times New Roman"/>
      <family val="1"/>
    </font>
    <font>
      <sz val="9"/>
      <name val="Times New Roman"/>
      <family val="1"/>
    </font>
    <font>
      <b/>
      <sz val="10"/>
      <name val="Arial"/>
      <family val="2"/>
    </font>
    <font>
      <sz val="10"/>
      <color theme="1"/>
      <name val="Times New Roman"/>
      <family val="1"/>
    </font>
    <font>
      <sz val="10"/>
      <color theme="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rgb="FF000000"/>
      <name val="Roboto"/>
    </font>
    <font>
      <sz val="8"/>
      <name val="Times New Roman"/>
      <family val="1"/>
    </font>
    <font>
      <b/>
      <sz val="9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1"/>
      <color theme="1"/>
      <name val="Arial Black"/>
      <family val="2"/>
    </font>
    <font>
      <b/>
      <sz val="10"/>
      <color theme="1"/>
      <name val="Times New Roman"/>
      <family val="1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 Black"/>
      <family val="2"/>
    </font>
    <font>
      <sz val="12"/>
      <color theme="1"/>
      <name val="Times New Roman"/>
      <family val="1"/>
    </font>
    <font>
      <b/>
      <sz val="11"/>
      <color theme="0"/>
      <name val="Times New Roman"/>
      <family val="1"/>
    </font>
    <font>
      <b/>
      <sz val="11"/>
      <name val="Times New Roman"/>
      <family val="1"/>
    </font>
    <font>
      <b/>
      <sz val="11"/>
      <name val="Arial"/>
      <family val="2"/>
    </font>
    <font>
      <sz val="11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1"/>
      <color indexed="8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3" xfId="0" applyFont="1" applyFill="1" applyBorder="1"/>
    <xf numFmtId="0" fontId="2" fillId="2" borderId="5" xfId="0" applyFont="1" applyFill="1" applyBorder="1"/>
    <xf numFmtId="0" fontId="2" fillId="2" borderId="4" xfId="0" applyFont="1" applyFill="1" applyBorder="1"/>
    <xf numFmtId="0" fontId="3" fillId="2" borderId="4" xfId="0" applyFont="1" applyFill="1" applyBorder="1"/>
    <xf numFmtId="0" fontId="3" fillId="2" borderId="0" xfId="0" applyFont="1" applyFill="1"/>
    <xf numFmtId="0" fontId="7" fillId="2" borderId="0" xfId="0" applyFont="1" applyFill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2" fillId="2" borderId="9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49" fontId="3" fillId="2" borderId="20" xfId="0" applyNumberFormat="1" applyFont="1" applyFill="1" applyBorder="1" applyAlignment="1">
      <alignment horizontal="center"/>
    </xf>
    <xf numFmtId="49" fontId="3" fillId="2" borderId="19" xfId="0" applyNumberFormat="1" applyFont="1" applyFill="1" applyBorder="1" applyAlignment="1">
      <alignment horizontal="center"/>
    </xf>
    <xf numFmtId="49" fontId="3" fillId="2" borderId="18" xfId="0" applyNumberFormat="1" applyFont="1" applyFill="1" applyBorder="1" applyAlignment="1">
      <alignment horizontal="center"/>
    </xf>
    <xf numFmtId="0" fontId="2" fillId="2" borderId="21" xfId="0" applyFont="1" applyFill="1" applyBorder="1"/>
    <xf numFmtId="0" fontId="2" fillId="2" borderId="22" xfId="0" applyFont="1" applyFill="1" applyBorder="1"/>
    <xf numFmtId="0" fontId="2" fillId="2" borderId="12" xfId="0" applyFont="1" applyFill="1" applyBorder="1"/>
    <xf numFmtId="0" fontId="2" fillId="2" borderId="11" xfId="0" applyFont="1" applyFill="1" applyBorder="1"/>
    <xf numFmtId="0" fontId="2" fillId="2" borderId="23" xfId="0" applyFont="1" applyFill="1" applyBorder="1"/>
    <xf numFmtId="164" fontId="0" fillId="2" borderId="0" xfId="1" applyNumberFormat="1" applyFont="1" applyFill="1" applyBorder="1"/>
    <xf numFmtId="164" fontId="2" fillId="2" borderId="5" xfId="0" applyNumberFormat="1" applyFont="1" applyFill="1" applyBorder="1"/>
    <xf numFmtId="49" fontId="2" fillId="2" borderId="11" xfId="0" applyNumberFormat="1" applyFont="1" applyFill="1" applyBorder="1" applyAlignment="1">
      <alignment horizontal="right"/>
    </xf>
    <xf numFmtId="164" fontId="8" fillId="2" borderId="0" xfId="1" applyNumberFormat="1" applyFont="1" applyFill="1" applyBorder="1"/>
    <xf numFmtId="49" fontId="2" fillId="2" borderId="0" xfId="0" applyNumberFormat="1" applyFont="1" applyFill="1"/>
    <xf numFmtId="164" fontId="9" fillId="2" borderId="0" xfId="1" applyNumberFormat="1" applyFont="1" applyFill="1" applyBorder="1"/>
    <xf numFmtId="164" fontId="2" fillId="2" borderId="0" xfId="1" applyNumberFormat="1" applyFont="1" applyFill="1" applyBorder="1"/>
    <xf numFmtId="0" fontId="2" fillId="2" borderId="23" xfId="0" applyFont="1" applyFill="1" applyBorder="1" applyAlignment="1">
      <alignment wrapText="1"/>
    </xf>
    <xf numFmtId="164" fontId="3" fillId="2" borderId="0" xfId="1" applyNumberFormat="1" applyFont="1" applyFill="1" applyBorder="1"/>
    <xf numFmtId="49" fontId="9" fillId="2" borderId="0" xfId="0" applyNumberFormat="1" applyFont="1" applyFill="1"/>
    <xf numFmtId="0" fontId="9" fillId="2" borderId="23" xfId="0" applyFont="1" applyFill="1" applyBorder="1"/>
    <xf numFmtId="0" fontId="2" fillId="2" borderId="0" xfId="0" applyFont="1" applyFill="1" applyAlignment="1">
      <alignment horizontal="left"/>
    </xf>
    <xf numFmtId="43" fontId="2" fillId="2" borderId="5" xfId="1" applyFont="1" applyFill="1" applyBorder="1"/>
    <xf numFmtId="164" fontId="10" fillId="2" borderId="0" xfId="1" applyNumberFormat="1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0" fontId="2" fillId="2" borderId="7" xfId="0" applyFont="1" applyFill="1" applyBorder="1"/>
    <xf numFmtId="0" fontId="2" fillId="2" borderId="26" xfId="0" applyFont="1" applyFill="1" applyBorder="1"/>
    <xf numFmtId="0" fontId="2" fillId="2" borderId="27" xfId="0" applyFont="1" applyFill="1" applyBorder="1"/>
    <xf numFmtId="164" fontId="2" fillId="2" borderId="7" xfId="1" applyNumberFormat="1" applyFont="1" applyFill="1" applyBorder="1"/>
    <xf numFmtId="0" fontId="2" fillId="2" borderId="8" xfId="0" applyFont="1" applyFill="1" applyBorder="1"/>
    <xf numFmtId="0" fontId="2" fillId="2" borderId="28" xfId="0" applyFont="1" applyFill="1" applyBorder="1"/>
    <xf numFmtId="0" fontId="2" fillId="2" borderId="29" xfId="0" applyFont="1" applyFill="1" applyBorder="1"/>
    <xf numFmtId="0" fontId="2" fillId="2" borderId="30" xfId="0" applyFont="1" applyFill="1" applyBorder="1"/>
    <xf numFmtId="164" fontId="11" fillId="2" borderId="30" xfId="1" applyNumberFormat="1" applyFont="1" applyFill="1" applyBorder="1"/>
    <xf numFmtId="164" fontId="2" fillId="2" borderId="31" xfId="0" applyNumberFormat="1" applyFont="1" applyFill="1" applyBorder="1"/>
    <xf numFmtId="164" fontId="12" fillId="2" borderId="0" xfId="1" applyNumberFormat="1" applyFont="1" applyFill="1" applyBorder="1"/>
    <xf numFmtId="164" fontId="2" fillId="2" borderId="0" xfId="0" applyNumberFormat="1" applyFont="1" applyFill="1"/>
    <xf numFmtId="8" fontId="13" fillId="2" borderId="0" xfId="0" applyNumberFormat="1" applyFont="1" applyFill="1"/>
    <xf numFmtId="0" fontId="14" fillId="2" borderId="0" xfId="0" applyFont="1" applyFill="1"/>
    <xf numFmtId="43" fontId="2" fillId="2" borderId="0" xfId="1" applyFont="1" applyFill="1"/>
    <xf numFmtId="0" fontId="17" fillId="2" borderId="0" xfId="0" applyFont="1" applyFill="1"/>
    <xf numFmtId="0" fontId="19" fillId="2" borderId="0" xfId="0" applyFont="1" applyFill="1" applyAlignment="1">
      <alignment horizontal="center"/>
    </xf>
    <xf numFmtId="0" fontId="17" fillId="2" borderId="4" xfId="0" applyFont="1" applyFill="1" applyBorder="1"/>
    <xf numFmtId="0" fontId="20" fillId="2" borderId="0" xfId="0" applyFont="1" applyFill="1"/>
    <xf numFmtId="0" fontId="17" fillId="2" borderId="5" xfId="0" applyFont="1" applyFill="1" applyBorder="1"/>
    <xf numFmtId="0" fontId="21" fillId="2" borderId="4" xfId="0" applyFont="1" applyFill="1" applyBorder="1"/>
    <xf numFmtId="0" fontId="21" fillId="2" borderId="0" xfId="0" applyFont="1" applyFill="1"/>
    <xf numFmtId="0" fontId="21" fillId="2" borderId="6" xfId="0" applyFont="1" applyFill="1" applyBorder="1"/>
    <xf numFmtId="0" fontId="21" fillId="2" borderId="7" xfId="0" applyFont="1" applyFill="1" applyBorder="1"/>
    <xf numFmtId="0" fontId="21" fillId="2" borderId="8" xfId="0" applyFont="1" applyFill="1" applyBorder="1"/>
    <xf numFmtId="0" fontId="19" fillId="2" borderId="2" xfId="0" applyFont="1" applyFill="1" applyBorder="1" applyAlignment="1">
      <alignment horizontal="center"/>
    </xf>
    <xf numFmtId="49" fontId="19" fillId="2" borderId="2" xfId="0" applyNumberFormat="1" applyFont="1" applyFill="1" applyBorder="1" applyAlignment="1">
      <alignment horizontal="center"/>
    </xf>
    <xf numFmtId="0" fontId="22" fillId="2" borderId="37" xfId="0" applyFont="1" applyFill="1" applyBorder="1" applyAlignment="1">
      <alignment horizontal="center"/>
    </xf>
    <xf numFmtId="0" fontId="22" fillId="2" borderId="38" xfId="0" applyFont="1" applyFill="1" applyBorder="1" applyAlignment="1">
      <alignment horizontal="center"/>
    </xf>
    <xf numFmtId="0" fontId="22" fillId="2" borderId="39" xfId="0" applyFont="1" applyFill="1" applyBorder="1" applyAlignment="1">
      <alignment horizontal="center"/>
    </xf>
    <xf numFmtId="0" fontId="19" fillId="2" borderId="40" xfId="0" applyFont="1" applyFill="1" applyBorder="1" applyAlignment="1">
      <alignment horizontal="center"/>
    </xf>
    <xf numFmtId="0" fontId="23" fillId="2" borderId="41" xfId="0" applyFont="1" applyFill="1" applyBorder="1" applyAlignment="1">
      <alignment horizontal="center"/>
    </xf>
    <xf numFmtId="0" fontId="19" fillId="2" borderId="42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0" fontId="19" fillId="2" borderId="43" xfId="0" applyFont="1" applyFill="1" applyBorder="1" applyAlignment="1">
      <alignment horizontal="center"/>
    </xf>
    <xf numFmtId="0" fontId="19" fillId="2" borderId="44" xfId="0" applyFont="1" applyFill="1" applyBorder="1" applyAlignment="1">
      <alignment horizontal="center"/>
    </xf>
    <xf numFmtId="0" fontId="19" fillId="2" borderId="23" xfId="0" applyFont="1" applyFill="1" applyBorder="1"/>
    <xf numFmtId="0" fontId="19" fillId="2" borderId="11" xfId="0" applyFont="1" applyFill="1" applyBorder="1"/>
    <xf numFmtId="0" fontId="19" fillId="2" borderId="5" xfId="0" applyFont="1" applyFill="1" applyBorder="1"/>
    <xf numFmtId="0" fontId="23" fillId="2" borderId="6" xfId="0" applyFont="1" applyFill="1" applyBorder="1" applyAlignment="1">
      <alignment horizontal="center"/>
    </xf>
    <xf numFmtId="0" fontId="23" fillId="2" borderId="26" xfId="0" applyFont="1" applyFill="1" applyBorder="1" applyAlignment="1">
      <alignment horizontal="center"/>
    </xf>
    <xf numFmtId="0" fontId="23" fillId="2" borderId="7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23" fillId="2" borderId="27" xfId="0" applyFont="1" applyFill="1" applyBorder="1" applyAlignment="1">
      <alignment horizontal="center"/>
    </xf>
    <xf numFmtId="49" fontId="19" fillId="2" borderId="26" xfId="0" applyNumberFormat="1" applyFont="1" applyFill="1" applyBorder="1" applyAlignment="1">
      <alignment horizontal="center"/>
    </xf>
    <xf numFmtId="49" fontId="19" fillId="2" borderId="8" xfId="0" applyNumberFormat="1" applyFont="1" applyFill="1" applyBorder="1" applyAlignment="1">
      <alignment horizontal="center"/>
    </xf>
    <xf numFmtId="49" fontId="18" fillId="2" borderId="1" xfId="0" applyNumberFormat="1" applyFont="1" applyFill="1" applyBorder="1"/>
    <xf numFmtId="49" fontId="18" fillId="2" borderId="33" xfId="0" applyNumberFormat="1" applyFont="1" applyFill="1" applyBorder="1"/>
    <xf numFmtId="0" fontId="18" fillId="2" borderId="45" xfId="0" applyFont="1" applyFill="1" applyBorder="1"/>
    <xf numFmtId="49" fontId="18" fillId="2" borderId="2" xfId="0" applyNumberFormat="1" applyFont="1" applyFill="1" applyBorder="1"/>
    <xf numFmtId="49" fontId="17" fillId="2" borderId="11" xfId="0" applyNumberFormat="1" applyFont="1" applyFill="1" applyBorder="1" applyAlignment="1">
      <alignment horizontal="right"/>
    </xf>
    <xf numFmtId="0" fontId="18" fillId="2" borderId="4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33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49" fontId="18" fillId="2" borderId="11" xfId="0" applyNumberFormat="1" applyFont="1" applyFill="1" applyBorder="1" applyAlignment="1">
      <alignment horizontal="center"/>
    </xf>
    <xf numFmtId="0" fontId="18" fillId="2" borderId="0" xfId="0" applyFont="1" applyFill="1"/>
    <xf numFmtId="164" fontId="18" fillId="2" borderId="11" xfId="1" applyNumberFormat="1" applyFont="1" applyFill="1" applyBorder="1"/>
    <xf numFmtId="164" fontId="18" fillId="2" borderId="2" xfId="1" applyNumberFormat="1" applyFont="1" applyFill="1" applyBorder="1"/>
    <xf numFmtId="164" fontId="18" fillId="2" borderId="46" xfId="1" applyNumberFormat="1" applyFont="1" applyFill="1" applyBorder="1"/>
    <xf numFmtId="49" fontId="17" fillId="2" borderId="4" xfId="0" applyNumberFormat="1" applyFont="1" applyFill="1" applyBorder="1"/>
    <xf numFmtId="49" fontId="17" fillId="2" borderId="23" xfId="0" applyNumberFormat="1" applyFont="1" applyFill="1" applyBorder="1"/>
    <xf numFmtId="0" fontId="17" fillId="2" borderId="11" xfId="0" applyFont="1" applyFill="1" applyBorder="1"/>
    <xf numFmtId="49" fontId="17" fillId="2" borderId="0" xfId="0" applyNumberFormat="1" applyFont="1" applyFill="1"/>
    <xf numFmtId="0" fontId="17" fillId="2" borderId="11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23" xfId="0" applyFont="1" applyFill="1" applyBorder="1" applyAlignment="1">
      <alignment horizontal="center"/>
    </xf>
    <xf numFmtId="164" fontId="18" fillId="2" borderId="12" xfId="1" applyNumberFormat="1" applyFont="1" applyFill="1" applyBorder="1"/>
    <xf numFmtId="164" fontId="18" fillId="2" borderId="47" xfId="1" applyNumberFormat="1" applyFont="1" applyFill="1" applyBorder="1"/>
    <xf numFmtId="49" fontId="17" fillId="2" borderId="11" xfId="0" applyNumberFormat="1" applyFont="1" applyFill="1" applyBorder="1" applyAlignment="1">
      <alignment horizontal="center"/>
    </xf>
    <xf numFmtId="164" fontId="17" fillId="2" borderId="11" xfId="1" applyNumberFormat="1" applyFont="1" applyFill="1" applyBorder="1"/>
    <xf numFmtId="164" fontId="17" fillId="2" borderId="12" xfId="1" applyNumberFormat="1" applyFont="1" applyFill="1" applyBorder="1"/>
    <xf numFmtId="164" fontId="17" fillId="2" borderId="47" xfId="1" applyNumberFormat="1" applyFont="1" applyFill="1" applyBorder="1"/>
    <xf numFmtId="0" fontId="18" fillId="2" borderId="0" xfId="0" applyFont="1" applyFill="1" applyAlignment="1">
      <alignment horizontal="center"/>
    </xf>
    <xf numFmtId="0" fontId="18" fillId="2" borderId="23" xfId="0" applyFont="1" applyFill="1" applyBorder="1" applyAlignment="1">
      <alignment horizontal="center"/>
    </xf>
    <xf numFmtId="0" fontId="18" fillId="2" borderId="0" xfId="0" applyFont="1" applyFill="1" applyAlignment="1">
      <alignment wrapText="1"/>
    </xf>
    <xf numFmtId="164" fontId="17" fillId="2" borderId="0" xfId="1" applyNumberFormat="1" applyFont="1" applyFill="1" applyBorder="1"/>
    <xf numFmtId="164" fontId="18" fillId="2" borderId="0" xfId="1" applyNumberFormat="1" applyFont="1" applyFill="1" applyBorder="1"/>
    <xf numFmtId="49" fontId="17" fillId="2" borderId="6" xfId="0" applyNumberFormat="1" applyFont="1" applyFill="1" applyBorder="1"/>
    <xf numFmtId="49" fontId="17" fillId="2" borderId="27" xfId="0" applyNumberFormat="1" applyFont="1" applyFill="1" applyBorder="1"/>
    <xf numFmtId="0" fontId="17" fillId="2" borderId="26" xfId="0" applyFont="1" applyFill="1" applyBorder="1"/>
    <xf numFmtId="49" fontId="17" fillId="2" borderId="7" xfId="0" applyNumberFormat="1" applyFont="1" applyFill="1" applyBorder="1"/>
    <xf numFmtId="0" fontId="17" fillId="2" borderId="7" xfId="0" applyFont="1" applyFill="1" applyBorder="1"/>
    <xf numFmtId="0" fontId="17" fillId="2" borderId="26" xfId="0" applyFont="1" applyFill="1" applyBorder="1" applyAlignment="1">
      <alignment horizontal="center"/>
    </xf>
    <xf numFmtId="0" fontId="17" fillId="2" borderId="27" xfId="0" applyFont="1" applyFill="1" applyBorder="1" applyAlignment="1">
      <alignment horizontal="center"/>
    </xf>
    <xf numFmtId="0" fontId="18" fillId="2" borderId="26" xfId="0" applyFont="1" applyFill="1" applyBorder="1" applyAlignment="1">
      <alignment horizontal="center"/>
    </xf>
    <xf numFmtId="49" fontId="17" fillId="2" borderId="26" xfId="0" applyNumberFormat="1" applyFont="1" applyFill="1" applyBorder="1" applyAlignment="1">
      <alignment horizontal="center"/>
    </xf>
    <xf numFmtId="164" fontId="17" fillId="2" borderId="26" xfId="1" applyNumberFormat="1" applyFont="1" applyFill="1" applyBorder="1"/>
    <xf numFmtId="164" fontId="17" fillId="2" borderId="7" xfId="1" applyNumberFormat="1" applyFont="1" applyFill="1" applyBorder="1"/>
    <xf numFmtId="164" fontId="17" fillId="2" borderId="48" xfId="1" applyNumberFormat="1" applyFont="1" applyFill="1" applyBorder="1"/>
    <xf numFmtId="0" fontId="24" fillId="2" borderId="0" xfId="0" applyFont="1" applyFill="1" applyAlignment="1">
      <alignment horizontal="left"/>
    </xf>
    <xf numFmtId="0" fontId="18" fillId="2" borderId="5" xfId="0" applyFont="1" applyFill="1" applyBorder="1"/>
    <xf numFmtId="0" fontId="17" fillId="2" borderId="9" xfId="0" applyFont="1" applyFill="1" applyBorder="1"/>
    <xf numFmtId="0" fontId="23" fillId="2" borderId="37" xfId="0" applyFont="1" applyFill="1" applyBorder="1" applyAlignment="1">
      <alignment horizontal="center"/>
    </xf>
    <xf numFmtId="0" fontId="23" fillId="2" borderId="38" xfId="0" applyFont="1" applyFill="1" applyBorder="1" applyAlignment="1">
      <alignment horizontal="center"/>
    </xf>
    <xf numFmtId="0" fontId="23" fillId="2" borderId="39" xfId="0" applyFont="1" applyFill="1" applyBorder="1" applyAlignment="1">
      <alignment horizontal="center"/>
    </xf>
    <xf numFmtId="0" fontId="23" fillId="2" borderId="40" xfId="0" applyFont="1" applyFill="1" applyBorder="1" applyAlignment="1">
      <alignment horizontal="center"/>
    </xf>
    <xf numFmtId="0" fontId="23" fillId="2" borderId="42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23" fillId="2" borderId="11" xfId="0" applyFont="1" applyFill="1" applyBorder="1" applyAlignment="1">
      <alignment horizontal="center"/>
    </xf>
    <xf numFmtId="49" fontId="19" fillId="2" borderId="23" xfId="0" applyNumberFormat="1" applyFont="1" applyFill="1" applyBorder="1" applyAlignment="1">
      <alignment horizontal="center"/>
    </xf>
    <xf numFmtId="49" fontId="19" fillId="2" borderId="11" xfId="0" applyNumberFormat="1" applyFont="1" applyFill="1" applyBorder="1" applyAlignment="1">
      <alignment horizontal="center"/>
    </xf>
    <xf numFmtId="49" fontId="19" fillId="2" borderId="5" xfId="0" applyNumberFormat="1" applyFont="1" applyFill="1" applyBorder="1" applyAlignment="1">
      <alignment horizontal="center"/>
    </xf>
    <xf numFmtId="0" fontId="18" fillId="2" borderId="2" xfId="0" applyFont="1" applyFill="1" applyBorder="1"/>
    <xf numFmtId="0" fontId="18" fillId="2" borderId="33" xfId="0" applyFont="1" applyFill="1" applyBorder="1"/>
    <xf numFmtId="0" fontId="18" fillId="2" borderId="45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164" fontId="18" fillId="2" borderId="45" xfId="1" applyNumberFormat="1" applyFont="1" applyFill="1" applyBorder="1"/>
    <xf numFmtId="0" fontId="17" fillId="2" borderId="23" xfId="0" applyFont="1" applyFill="1" applyBorder="1"/>
    <xf numFmtId="0" fontId="17" fillId="2" borderId="12" xfId="0" applyFont="1" applyFill="1" applyBorder="1" applyAlignment="1">
      <alignment horizontal="center"/>
    </xf>
    <xf numFmtId="0" fontId="18" fillId="2" borderId="11" xfId="0" applyFont="1" applyFill="1" applyBorder="1"/>
    <xf numFmtId="0" fontId="18" fillId="2" borderId="12" xfId="0" applyFont="1" applyFill="1" applyBorder="1" applyAlignment="1">
      <alignment horizontal="center"/>
    </xf>
    <xf numFmtId="0" fontId="18" fillId="2" borderId="12" xfId="0" applyFont="1" applyFill="1" applyBorder="1"/>
    <xf numFmtId="0" fontId="17" fillId="2" borderId="12" xfId="0" applyFont="1" applyFill="1" applyBorder="1"/>
    <xf numFmtId="0" fontId="17" fillId="2" borderId="49" xfId="0" applyFont="1" applyFill="1" applyBorder="1"/>
    <xf numFmtId="0" fontId="17" fillId="2" borderId="27" xfId="0" applyFont="1" applyFill="1" applyBorder="1"/>
    <xf numFmtId="49" fontId="17" fillId="2" borderId="50" xfId="0" applyNumberFormat="1" applyFont="1" applyFill="1" applyBorder="1"/>
    <xf numFmtId="49" fontId="17" fillId="2" borderId="51" xfId="0" applyNumberFormat="1" applyFont="1" applyFill="1" applyBorder="1"/>
    <xf numFmtId="0" fontId="17" fillId="2" borderId="29" xfId="0" applyFont="1" applyFill="1" applyBorder="1"/>
    <xf numFmtId="49" fontId="17" fillId="2" borderId="30" xfId="0" applyNumberFormat="1" applyFont="1" applyFill="1" applyBorder="1"/>
    <xf numFmtId="0" fontId="18" fillId="2" borderId="30" xfId="0" applyFont="1" applyFill="1" applyBorder="1" applyAlignment="1">
      <alignment horizontal="center"/>
    </xf>
    <xf numFmtId="164" fontId="17" fillId="2" borderId="51" xfId="1" applyNumberFormat="1" applyFont="1" applyFill="1" applyBorder="1"/>
    <xf numFmtId="164" fontId="18" fillId="2" borderId="29" xfId="1" applyNumberFormat="1" applyFont="1" applyFill="1" applyBorder="1"/>
    <xf numFmtId="164" fontId="17" fillId="2" borderId="29" xfId="1" applyNumberFormat="1" applyFont="1" applyFill="1" applyBorder="1"/>
    <xf numFmtId="164" fontId="17" fillId="2" borderId="0" xfId="1" applyNumberFormat="1" applyFont="1" applyFill="1"/>
    <xf numFmtId="164" fontId="17" fillId="2" borderId="0" xfId="0" applyNumberFormat="1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4" xfId="0" applyFont="1" applyFill="1" applyBorder="1"/>
    <xf numFmtId="0" fontId="9" fillId="2" borderId="5" xfId="0" applyFont="1" applyFill="1" applyBorder="1"/>
    <xf numFmtId="0" fontId="25" fillId="2" borderId="35" xfId="0" applyFont="1" applyFill="1" applyBorder="1" applyAlignment="1">
      <alignment horizontal="center"/>
    </xf>
    <xf numFmtId="49" fontId="25" fillId="2" borderId="42" xfId="0" applyNumberFormat="1" applyFont="1" applyFill="1" applyBorder="1" applyAlignment="1">
      <alignment horizontal="center"/>
    </xf>
    <xf numFmtId="0" fontId="22" fillId="2" borderId="52" xfId="0" applyFont="1" applyFill="1" applyBorder="1" applyAlignment="1">
      <alignment horizontal="center"/>
    </xf>
    <xf numFmtId="0" fontId="22" fillId="2" borderId="53" xfId="0" applyFont="1" applyFill="1" applyBorder="1" applyAlignment="1">
      <alignment horizontal="center"/>
    </xf>
    <xf numFmtId="0" fontId="22" fillId="2" borderId="54" xfId="0" applyFont="1" applyFill="1" applyBorder="1" applyAlignment="1">
      <alignment horizontal="center"/>
    </xf>
    <xf numFmtId="0" fontId="25" fillId="2" borderId="23" xfId="0" applyFont="1" applyFill="1" applyBorder="1"/>
    <xf numFmtId="0" fontId="25" fillId="2" borderId="11" xfId="0" applyFont="1" applyFill="1" applyBorder="1"/>
    <xf numFmtId="0" fontId="25" fillId="2" borderId="5" xfId="0" applyFont="1" applyFill="1" applyBorder="1"/>
    <xf numFmtId="49" fontId="25" fillId="2" borderId="26" xfId="0" applyNumberFormat="1" applyFont="1" applyFill="1" applyBorder="1" applyAlignment="1">
      <alignment horizontal="center"/>
    </xf>
    <xf numFmtId="49" fontId="25" fillId="2" borderId="48" xfId="0" applyNumberFormat="1" applyFont="1" applyFill="1" applyBorder="1" applyAlignment="1">
      <alignment horizontal="center"/>
    </xf>
    <xf numFmtId="49" fontId="21" fillId="2" borderId="1" xfId="0" applyNumberFormat="1" applyFont="1" applyFill="1" applyBorder="1"/>
    <xf numFmtId="49" fontId="21" fillId="2" borderId="33" xfId="0" applyNumberFormat="1" applyFont="1" applyFill="1" applyBorder="1"/>
    <xf numFmtId="0" fontId="21" fillId="2" borderId="45" xfId="0" applyFont="1" applyFill="1" applyBorder="1"/>
    <xf numFmtId="49" fontId="21" fillId="2" borderId="2" xfId="0" applyNumberFormat="1" applyFont="1" applyFill="1" applyBorder="1"/>
    <xf numFmtId="0" fontId="21" fillId="2" borderId="2" xfId="0" applyFont="1" applyFill="1" applyBorder="1"/>
    <xf numFmtId="0" fontId="21" fillId="2" borderId="10" xfId="0" applyFont="1" applyFill="1" applyBorder="1"/>
    <xf numFmtId="0" fontId="21" fillId="2" borderId="12" xfId="0" applyFont="1" applyFill="1" applyBorder="1"/>
    <xf numFmtId="0" fontId="21" fillId="2" borderId="11" xfId="0" applyFont="1" applyFill="1" applyBorder="1"/>
    <xf numFmtId="164" fontId="21" fillId="2" borderId="10" xfId="1" applyNumberFormat="1" applyFont="1" applyFill="1" applyBorder="1"/>
    <xf numFmtId="164" fontId="21" fillId="2" borderId="45" xfId="1" applyNumberFormat="1" applyFont="1" applyFill="1" applyBorder="1"/>
    <xf numFmtId="49" fontId="9" fillId="2" borderId="4" xfId="0" applyNumberFormat="1" applyFont="1" applyFill="1" applyBorder="1"/>
    <xf numFmtId="49" fontId="9" fillId="2" borderId="23" xfId="0" applyNumberFormat="1" applyFont="1" applyFill="1" applyBorder="1"/>
    <xf numFmtId="0" fontId="9" fillId="2" borderId="11" xfId="0" applyFont="1" applyFill="1" applyBorder="1"/>
    <xf numFmtId="164" fontId="21" fillId="2" borderId="12" xfId="1" applyNumberFormat="1" applyFont="1" applyFill="1" applyBorder="1"/>
    <xf numFmtId="164" fontId="21" fillId="2" borderId="11" xfId="1" applyNumberFormat="1" applyFont="1" applyFill="1" applyBorder="1"/>
    <xf numFmtId="164" fontId="21" fillId="2" borderId="0" xfId="1" applyNumberFormat="1" applyFont="1" applyFill="1" applyBorder="1"/>
    <xf numFmtId="49" fontId="9" fillId="2" borderId="11" xfId="0" applyNumberFormat="1" applyFont="1" applyFill="1" applyBorder="1" applyAlignment="1">
      <alignment horizontal="right"/>
    </xf>
    <xf numFmtId="0" fontId="9" fillId="2" borderId="12" xfId="0" applyFont="1" applyFill="1" applyBorder="1"/>
    <xf numFmtId="164" fontId="9" fillId="2" borderId="0" xfId="1" applyNumberFormat="1" applyFont="1" applyFill="1"/>
    <xf numFmtId="164" fontId="9" fillId="2" borderId="11" xfId="1" applyNumberFormat="1" applyFont="1" applyFill="1" applyBorder="1"/>
    <xf numFmtId="164" fontId="9" fillId="2" borderId="12" xfId="1" applyNumberFormat="1" applyFont="1" applyFill="1" applyBorder="1"/>
    <xf numFmtId="49" fontId="9" fillId="2" borderId="11" xfId="0" applyNumberFormat="1" applyFont="1" applyFill="1" applyBorder="1"/>
    <xf numFmtId="49" fontId="21" fillId="2" borderId="12" xfId="0" applyNumberFormat="1" applyFont="1" applyFill="1" applyBorder="1"/>
    <xf numFmtId="49" fontId="9" fillId="2" borderId="12" xfId="0" applyNumberFormat="1" applyFont="1" applyFill="1" applyBorder="1"/>
    <xf numFmtId="49" fontId="18" fillId="2" borderId="11" xfId="0" applyNumberFormat="1" applyFont="1" applyFill="1" applyBorder="1"/>
    <xf numFmtId="49" fontId="17" fillId="2" borderId="11" xfId="0" applyNumberFormat="1" applyFont="1" applyFill="1" applyBorder="1"/>
    <xf numFmtId="0" fontId="21" fillId="2" borderId="11" xfId="0" applyFont="1" applyFill="1" applyBorder="1" applyAlignment="1">
      <alignment wrapText="1"/>
    </xf>
    <xf numFmtId="49" fontId="9" fillId="2" borderId="4" xfId="0" applyNumberFormat="1" applyFont="1" applyFill="1" applyBorder="1" applyAlignment="1">
      <alignment vertical="center"/>
    </xf>
    <xf numFmtId="49" fontId="9" fillId="2" borderId="23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/>
    </xf>
    <xf numFmtId="49" fontId="9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49" fontId="9" fillId="2" borderId="12" xfId="0" applyNumberFormat="1" applyFont="1" applyFill="1" applyBorder="1" applyAlignment="1">
      <alignment vertical="center"/>
    </xf>
    <xf numFmtId="164" fontId="21" fillId="2" borderId="12" xfId="1" applyNumberFormat="1" applyFont="1" applyFill="1" applyBorder="1" applyAlignment="1">
      <alignment vertical="center"/>
    </xf>
    <xf numFmtId="164" fontId="9" fillId="2" borderId="11" xfId="1" applyNumberFormat="1" applyFont="1" applyFill="1" applyBorder="1" applyAlignment="1">
      <alignment vertical="center"/>
    </xf>
    <xf numFmtId="49" fontId="17" fillId="2" borderId="0" xfId="0" applyNumberFormat="1" applyFont="1" applyFill="1" applyAlignment="1">
      <alignment horizontal="center"/>
    </xf>
    <xf numFmtId="49" fontId="9" fillId="2" borderId="6" xfId="0" applyNumberFormat="1" applyFont="1" applyFill="1" applyBorder="1"/>
    <xf numFmtId="49" fontId="9" fillId="2" borderId="27" xfId="0" applyNumberFormat="1" applyFont="1" applyFill="1" applyBorder="1"/>
    <xf numFmtId="0" fontId="9" fillId="2" borderId="26" xfId="0" applyFont="1" applyFill="1" applyBorder="1"/>
    <xf numFmtId="49" fontId="9" fillId="2" borderId="7" xfId="0" applyNumberFormat="1" applyFont="1" applyFill="1" applyBorder="1"/>
    <xf numFmtId="0" fontId="9" fillId="2" borderId="7" xfId="0" applyFont="1" applyFill="1" applyBorder="1"/>
    <xf numFmtId="0" fontId="9" fillId="2" borderId="49" xfId="0" applyFont="1" applyFill="1" applyBorder="1"/>
    <xf numFmtId="0" fontId="9" fillId="2" borderId="25" xfId="0" applyFont="1" applyFill="1" applyBorder="1"/>
    <xf numFmtId="49" fontId="9" fillId="2" borderId="25" xfId="0" applyNumberFormat="1" applyFont="1" applyFill="1" applyBorder="1"/>
    <xf numFmtId="164" fontId="9" fillId="2" borderId="7" xfId="1" applyNumberFormat="1" applyFont="1" applyFill="1" applyBorder="1"/>
    <xf numFmtId="164" fontId="9" fillId="2" borderId="26" xfId="1" applyNumberFormat="1" applyFont="1" applyFill="1" applyBorder="1"/>
    <xf numFmtId="0" fontId="19" fillId="2" borderId="35" xfId="0" applyFont="1" applyFill="1" applyBorder="1" applyAlignment="1">
      <alignment horizontal="center"/>
    </xf>
    <xf numFmtId="49" fontId="19" fillId="2" borderId="14" xfId="0" applyNumberFormat="1" applyFont="1" applyFill="1" applyBorder="1" applyAlignment="1">
      <alignment horizontal="center"/>
    </xf>
    <xf numFmtId="0" fontId="19" fillId="2" borderId="43" xfId="0" applyFont="1" applyFill="1" applyBorder="1"/>
    <xf numFmtId="0" fontId="19" fillId="2" borderId="41" xfId="0" applyFont="1" applyFill="1" applyBorder="1"/>
    <xf numFmtId="0" fontId="19" fillId="2" borderId="55" xfId="0" applyFont="1" applyFill="1" applyBorder="1"/>
    <xf numFmtId="0" fontId="22" fillId="2" borderId="6" xfId="0" applyFont="1" applyFill="1" applyBorder="1" applyAlignment="1">
      <alignment horizontal="center"/>
    </xf>
    <xf numFmtId="0" fontId="22" fillId="2" borderId="26" xfId="0" applyFont="1" applyFill="1" applyBorder="1" applyAlignment="1">
      <alignment horizontal="center"/>
    </xf>
    <xf numFmtId="0" fontId="22" fillId="2" borderId="7" xfId="0" applyFont="1" applyFill="1" applyBorder="1" applyAlignment="1">
      <alignment horizontal="center"/>
    </xf>
    <xf numFmtId="0" fontId="22" fillId="2" borderId="25" xfId="0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/>
    </xf>
    <xf numFmtId="49" fontId="19" fillId="2" borderId="48" xfId="0" applyNumberFormat="1" applyFont="1" applyFill="1" applyBorder="1" applyAlignment="1">
      <alignment horizontal="center"/>
    </xf>
    <xf numFmtId="49" fontId="18" fillId="2" borderId="4" xfId="0" applyNumberFormat="1" applyFont="1" applyFill="1" applyBorder="1"/>
    <xf numFmtId="49" fontId="18" fillId="2" borderId="23" xfId="0" applyNumberFormat="1" applyFont="1" applyFill="1" applyBorder="1"/>
    <xf numFmtId="49" fontId="18" fillId="2" borderId="0" xfId="0" applyNumberFormat="1" applyFont="1" applyFill="1"/>
    <xf numFmtId="49" fontId="18" fillId="2" borderId="12" xfId="0" applyNumberFormat="1" applyFont="1" applyFill="1" applyBorder="1"/>
    <xf numFmtId="49" fontId="17" fillId="2" borderId="12" xfId="0" applyNumberFormat="1" applyFont="1" applyFill="1" applyBorder="1"/>
    <xf numFmtId="49" fontId="17" fillId="2" borderId="56" xfId="0" applyNumberFormat="1" applyFont="1" applyFill="1" applyBorder="1"/>
    <xf numFmtId="49" fontId="17" fillId="2" borderId="57" xfId="0" applyNumberFormat="1" applyFont="1" applyFill="1" applyBorder="1"/>
    <xf numFmtId="0" fontId="17" fillId="2" borderId="58" xfId="0" applyFont="1" applyFill="1" applyBorder="1"/>
    <xf numFmtId="49" fontId="17" fillId="2" borderId="59" xfId="0" applyNumberFormat="1" applyFont="1" applyFill="1" applyBorder="1"/>
    <xf numFmtId="0" fontId="18" fillId="2" borderId="59" xfId="0" applyFont="1" applyFill="1" applyBorder="1" applyAlignment="1">
      <alignment horizontal="center"/>
    </xf>
    <xf numFmtId="164" fontId="17" fillId="2" borderId="58" xfId="1" applyNumberFormat="1" applyFont="1" applyFill="1" applyBorder="1"/>
    <xf numFmtId="164" fontId="17" fillId="2" borderId="61" xfId="1" applyNumberFormat="1" applyFont="1" applyFill="1" applyBorder="1"/>
    <xf numFmtId="0" fontId="27" fillId="2" borderId="0" xfId="0" applyFont="1" applyFill="1"/>
    <xf numFmtId="0" fontId="26" fillId="2" borderId="0" xfId="0" applyFont="1" applyFill="1"/>
    <xf numFmtId="0" fontId="18" fillId="2" borderId="6" xfId="0" applyFont="1" applyFill="1" applyBorder="1"/>
    <xf numFmtId="0" fontId="18" fillId="2" borderId="7" xfId="0" applyFont="1" applyFill="1" applyBorder="1"/>
    <xf numFmtId="0" fontId="17" fillId="2" borderId="8" xfId="0" applyFont="1" applyFill="1" applyBorder="1"/>
    <xf numFmtId="0" fontId="19" fillId="2" borderId="0" xfId="0" applyFont="1" applyFill="1"/>
    <xf numFmtId="49" fontId="19" fillId="2" borderId="42" xfId="0" applyNumberFormat="1" applyFont="1" applyFill="1" applyBorder="1" applyAlignment="1">
      <alignment horizontal="center"/>
    </xf>
    <xf numFmtId="0" fontId="23" fillId="2" borderId="43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/>
    </xf>
    <xf numFmtId="49" fontId="19" fillId="2" borderId="0" xfId="0" applyNumberFormat="1" applyFont="1" applyFill="1" applyAlignment="1">
      <alignment horizontal="center"/>
    </xf>
    <xf numFmtId="164" fontId="18" fillId="2" borderId="10" xfId="1" applyNumberFormat="1" applyFont="1" applyFill="1" applyBorder="1"/>
    <xf numFmtId="49" fontId="17" fillId="2" borderId="0" xfId="0" applyNumberFormat="1" applyFont="1" applyFill="1" applyAlignment="1">
      <alignment horizontal="right"/>
    </xf>
    <xf numFmtId="43" fontId="17" fillId="2" borderId="12" xfId="1" applyFont="1" applyFill="1" applyBorder="1"/>
    <xf numFmtId="0" fontId="18" fillId="2" borderId="11" xfId="0" applyFont="1" applyFill="1" applyBorder="1" applyAlignment="1">
      <alignment wrapText="1"/>
    </xf>
    <xf numFmtId="49" fontId="17" fillId="2" borderId="25" xfId="0" applyNumberFormat="1" applyFont="1" applyFill="1" applyBorder="1"/>
    <xf numFmtId="49" fontId="19" fillId="2" borderId="63" xfId="0" applyNumberFormat="1" applyFont="1" applyFill="1" applyBorder="1" applyAlignment="1">
      <alignment horizontal="center"/>
    </xf>
    <xf numFmtId="0" fontId="23" fillId="2" borderId="44" xfId="0" applyFont="1" applyFill="1" applyBorder="1" applyAlignment="1">
      <alignment horizontal="center"/>
    </xf>
    <xf numFmtId="0" fontId="23" fillId="2" borderId="25" xfId="0" applyFont="1" applyFill="1" applyBorder="1" applyAlignment="1">
      <alignment horizontal="center"/>
    </xf>
    <xf numFmtId="49" fontId="19" fillId="2" borderId="27" xfId="0" applyNumberFormat="1" applyFont="1" applyFill="1" applyBorder="1" applyAlignment="1">
      <alignment horizontal="center"/>
    </xf>
    <xf numFmtId="49" fontId="17" fillId="2" borderId="22" xfId="0" applyNumberFormat="1" applyFont="1" applyFill="1" applyBorder="1"/>
    <xf numFmtId="49" fontId="18" fillId="2" borderId="22" xfId="0" applyNumberFormat="1" applyFont="1" applyFill="1" applyBorder="1"/>
    <xf numFmtId="0" fontId="18" fillId="2" borderId="23" xfId="0" applyFont="1" applyFill="1" applyBorder="1"/>
    <xf numFmtId="0" fontId="18" fillId="2" borderId="41" xfId="0" applyFont="1" applyFill="1" applyBorder="1"/>
    <xf numFmtId="164" fontId="18" fillId="2" borderId="11" xfId="0" applyNumberFormat="1" applyFont="1" applyFill="1" applyBorder="1"/>
    <xf numFmtId="164" fontId="18" fillId="2" borderId="47" xfId="0" applyNumberFormat="1" applyFont="1" applyFill="1" applyBorder="1"/>
    <xf numFmtId="49" fontId="18" fillId="2" borderId="23" xfId="0" applyNumberFormat="1" applyFont="1" applyFill="1" applyBorder="1" applyAlignment="1">
      <alignment horizontal="right"/>
    </xf>
    <xf numFmtId="49" fontId="18" fillId="2" borderId="11" xfId="0" applyNumberFormat="1" applyFont="1" applyFill="1" applyBorder="1" applyAlignment="1">
      <alignment horizontal="right"/>
    </xf>
    <xf numFmtId="0" fontId="17" fillId="2" borderId="11" xfId="0" applyFont="1" applyFill="1" applyBorder="1" applyAlignment="1">
      <alignment horizontal="left"/>
    </xf>
    <xf numFmtId="164" fontId="17" fillId="2" borderId="11" xfId="0" applyNumberFormat="1" applyFont="1" applyFill="1" applyBorder="1"/>
    <xf numFmtId="164" fontId="17" fillId="2" borderId="23" xfId="1" applyNumberFormat="1" applyFont="1" applyFill="1" applyBorder="1"/>
    <xf numFmtId="164" fontId="18" fillId="2" borderId="23" xfId="1" applyNumberFormat="1" applyFont="1" applyFill="1" applyBorder="1"/>
    <xf numFmtId="0" fontId="18" fillId="2" borderId="49" xfId="0" applyFont="1" applyFill="1" applyBorder="1"/>
    <xf numFmtId="0" fontId="17" fillId="2" borderId="25" xfId="0" applyFont="1" applyFill="1" applyBorder="1"/>
    <xf numFmtId="164" fontId="28" fillId="2" borderId="0" xfId="1" applyNumberFormat="1" applyFont="1" applyFill="1"/>
    <xf numFmtId="0" fontId="31" fillId="2" borderId="4" xfId="0" applyFont="1" applyFill="1" applyBorder="1"/>
    <xf numFmtId="0" fontId="31" fillId="2" borderId="0" xfId="0" applyFont="1" applyFill="1"/>
    <xf numFmtId="0" fontId="3" fillId="2" borderId="5" xfId="0" applyFont="1" applyFill="1" applyBorder="1"/>
    <xf numFmtId="0" fontId="30" fillId="2" borderId="35" xfId="0" applyFont="1" applyFill="1" applyBorder="1" applyAlignment="1">
      <alignment horizontal="center"/>
    </xf>
    <xf numFmtId="49" fontId="30" fillId="2" borderId="42" xfId="0" applyNumberFormat="1" applyFont="1" applyFill="1" applyBorder="1" applyAlignment="1">
      <alignment horizontal="center"/>
    </xf>
    <xf numFmtId="0" fontId="30" fillId="2" borderId="42" xfId="0" applyFont="1" applyFill="1" applyBorder="1" applyAlignment="1">
      <alignment horizontal="center"/>
    </xf>
    <xf numFmtId="0" fontId="32" fillId="2" borderId="52" xfId="0" applyFont="1" applyFill="1" applyBorder="1" applyAlignment="1">
      <alignment horizontal="center"/>
    </xf>
    <xf numFmtId="0" fontId="32" fillId="2" borderId="54" xfId="0" applyFont="1" applyFill="1" applyBorder="1" applyAlignment="1">
      <alignment horizontal="center"/>
    </xf>
    <xf numFmtId="0" fontId="30" fillId="2" borderId="40" xfId="0" applyFont="1" applyFill="1" applyBorder="1" applyAlignment="1">
      <alignment horizontal="center"/>
    </xf>
    <xf numFmtId="0" fontId="30" fillId="2" borderId="41" xfId="0" applyFont="1" applyFill="1" applyBorder="1" applyAlignment="1">
      <alignment horizontal="center"/>
    </xf>
    <xf numFmtId="0" fontId="30" fillId="2" borderId="23" xfId="0" applyFont="1" applyFill="1" applyBorder="1"/>
    <xf numFmtId="0" fontId="30" fillId="2" borderId="5" xfId="0" applyFont="1" applyFill="1" applyBorder="1"/>
    <xf numFmtId="0" fontId="33" fillId="2" borderId="6" xfId="0" applyFont="1" applyFill="1" applyBorder="1" applyAlignment="1">
      <alignment horizontal="center"/>
    </xf>
    <xf numFmtId="0" fontId="33" fillId="2" borderId="26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2" borderId="0" xfId="0" applyFont="1" applyFill="1" applyAlignment="1">
      <alignment horizontal="center"/>
    </xf>
    <xf numFmtId="0" fontId="33" fillId="2" borderId="11" xfId="0" applyFont="1" applyFill="1" applyBorder="1" applyAlignment="1">
      <alignment horizontal="center"/>
    </xf>
    <xf numFmtId="49" fontId="30" fillId="2" borderId="27" xfId="0" applyNumberFormat="1" applyFont="1" applyFill="1" applyBorder="1" applyAlignment="1">
      <alignment horizontal="center"/>
    </xf>
    <xf numFmtId="49" fontId="30" fillId="2" borderId="8" xfId="0" applyNumberFormat="1" applyFont="1" applyFill="1" applyBorder="1" applyAlignment="1">
      <alignment horizontal="center"/>
    </xf>
    <xf numFmtId="49" fontId="29" fillId="2" borderId="1" xfId="0" applyNumberFormat="1" applyFont="1" applyFill="1" applyBorder="1"/>
    <xf numFmtId="49" fontId="29" fillId="2" borderId="33" xfId="0" applyNumberFormat="1" applyFont="1" applyFill="1" applyBorder="1"/>
    <xf numFmtId="0" fontId="29" fillId="2" borderId="45" xfId="0" applyFont="1" applyFill="1" applyBorder="1"/>
    <xf numFmtId="49" fontId="29" fillId="2" borderId="2" xfId="0" applyNumberFormat="1" applyFont="1" applyFill="1" applyBorder="1"/>
    <xf numFmtId="0" fontId="29" fillId="2" borderId="2" xfId="0" applyFont="1" applyFill="1" applyBorder="1"/>
    <xf numFmtId="0" fontId="18" fillId="2" borderId="44" xfId="0" applyFont="1" applyFill="1" applyBorder="1" applyAlignment="1">
      <alignment horizontal="center"/>
    </xf>
    <xf numFmtId="49" fontId="18" fillId="2" borderId="12" xfId="0" applyNumberFormat="1" applyFont="1" applyFill="1" applyBorder="1" applyAlignment="1">
      <alignment horizontal="center"/>
    </xf>
    <xf numFmtId="164" fontId="29" fillId="2" borderId="3" xfId="1" applyNumberFormat="1" applyFont="1" applyFill="1" applyBorder="1"/>
    <xf numFmtId="49" fontId="31" fillId="2" borderId="4" xfId="0" applyNumberFormat="1" applyFont="1" applyFill="1" applyBorder="1"/>
    <xf numFmtId="49" fontId="31" fillId="2" borderId="23" xfId="0" applyNumberFormat="1" applyFont="1" applyFill="1" applyBorder="1"/>
    <xf numFmtId="0" fontId="31" fillId="2" borderId="11" xfId="0" applyFont="1" applyFill="1" applyBorder="1"/>
    <xf numFmtId="49" fontId="31" fillId="2" borderId="0" xfId="0" applyNumberFormat="1" applyFont="1" applyFill="1"/>
    <xf numFmtId="0" fontId="29" fillId="2" borderId="11" xfId="0" applyFont="1" applyFill="1" applyBorder="1"/>
    <xf numFmtId="0" fontId="29" fillId="2" borderId="0" xfId="0" applyFont="1" applyFill="1"/>
    <xf numFmtId="164" fontId="29" fillId="2" borderId="5" xfId="1" applyNumberFormat="1" applyFont="1" applyFill="1" applyBorder="1"/>
    <xf numFmtId="49" fontId="31" fillId="2" borderId="11" xfId="0" applyNumberFormat="1" applyFont="1" applyFill="1" applyBorder="1" applyAlignment="1">
      <alignment horizontal="right"/>
    </xf>
    <xf numFmtId="49" fontId="17" fillId="2" borderId="12" xfId="0" applyNumberFormat="1" applyFont="1" applyFill="1" applyBorder="1" applyAlignment="1">
      <alignment horizontal="center"/>
    </xf>
    <xf numFmtId="164" fontId="31" fillId="2" borderId="5" xfId="1" applyNumberFormat="1" applyFont="1" applyFill="1" applyBorder="1"/>
    <xf numFmtId="0" fontId="31" fillId="2" borderId="12" xfId="0" applyFont="1" applyFill="1" applyBorder="1"/>
    <xf numFmtId="49" fontId="29" fillId="2" borderId="12" xfId="0" applyNumberFormat="1" applyFont="1" applyFill="1" applyBorder="1"/>
    <xf numFmtId="49" fontId="31" fillId="2" borderId="12" xfId="0" applyNumberFormat="1" applyFont="1" applyFill="1" applyBorder="1"/>
    <xf numFmtId="0" fontId="29" fillId="2" borderId="12" xfId="0" applyFont="1" applyFill="1" applyBorder="1"/>
    <xf numFmtId="0" fontId="29" fillId="2" borderId="11" xfId="0" applyFont="1" applyFill="1" applyBorder="1" applyAlignment="1">
      <alignment wrapText="1"/>
    </xf>
    <xf numFmtId="49" fontId="2" fillId="2" borderId="12" xfId="0" applyNumberFormat="1" applyFont="1" applyFill="1" applyBorder="1"/>
    <xf numFmtId="0" fontId="31" fillId="2" borderId="23" xfId="0" applyFont="1" applyFill="1" applyBorder="1"/>
    <xf numFmtId="49" fontId="29" fillId="2" borderId="0" xfId="0" applyNumberFormat="1" applyFont="1" applyFill="1"/>
    <xf numFmtId="49" fontId="31" fillId="2" borderId="6" xfId="0" applyNumberFormat="1" applyFont="1" applyFill="1" applyBorder="1"/>
    <xf numFmtId="49" fontId="31" fillId="2" borderId="27" xfId="0" applyNumberFormat="1" applyFont="1" applyFill="1" applyBorder="1"/>
    <xf numFmtId="0" fontId="31" fillId="2" borderId="26" xfId="0" applyFont="1" applyFill="1" applyBorder="1"/>
    <xf numFmtId="49" fontId="31" fillId="2" borderId="7" xfId="0" applyNumberFormat="1" applyFont="1" applyFill="1" applyBorder="1"/>
    <xf numFmtId="0" fontId="31" fillId="2" borderId="7" xfId="0" applyFont="1" applyFill="1" applyBorder="1"/>
    <xf numFmtId="0" fontId="18" fillId="2" borderId="49" xfId="0" applyFont="1" applyFill="1" applyBorder="1" applyAlignment="1">
      <alignment horizontal="center"/>
    </xf>
    <xf numFmtId="0" fontId="17" fillId="2" borderId="65" xfId="0" applyFont="1" applyFill="1" applyBorder="1" applyAlignment="1">
      <alignment horizontal="center"/>
    </xf>
    <xf numFmtId="49" fontId="31" fillId="2" borderId="25" xfId="0" applyNumberFormat="1" applyFont="1" applyFill="1" applyBorder="1"/>
    <xf numFmtId="0" fontId="31" fillId="2" borderId="25" xfId="0" applyFont="1" applyFill="1" applyBorder="1"/>
    <xf numFmtId="164" fontId="34" fillId="2" borderId="8" xfId="1" applyNumberFormat="1" applyFont="1" applyFill="1" applyBorder="1"/>
    <xf numFmtId="49" fontId="31" fillId="2" borderId="50" xfId="0" applyNumberFormat="1" applyFont="1" applyFill="1" applyBorder="1"/>
    <xf numFmtId="49" fontId="31" fillId="2" borderId="51" xfId="0" applyNumberFormat="1" applyFont="1" applyFill="1" applyBorder="1"/>
    <xf numFmtId="0" fontId="31" fillId="2" borderId="29" xfId="0" applyFont="1" applyFill="1" applyBorder="1"/>
    <xf numFmtId="49" fontId="31" fillId="2" borderId="30" xfId="0" applyNumberFormat="1" applyFont="1" applyFill="1" applyBorder="1"/>
    <xf numFmtId="0" fontId="29" fillId="2" borderId="29" xfId="0" applyFont="1" applyFill="1" applyBorder="1" applyAlignment="1">
      <alignment horizontal="center"/>
    </xf>
    <xf numFmtId="0" fontId="31" fillId="2" borderId="30" xfId="0" applyFont="1" applyFill="1" applyBorder="1"/>
    <xf numFmtId="164" fontId="31" fillId="2" borderId="61" xfId="1" applyNumberFormat="1" applyFont="1" applyFill="1" applyBorder="1"/>
    <xf numFmtId="0" fontId="29" fillId="2" borderId="0" xfId="0" applyFont="1" applyFill="1" applyAlignment="1">
      <alignment horizontal="center"/>
    </xf>
    <xf numFmtId="164" fontId="31" fillId="2" borderId="0" xfId="1" applyNumberFormat="1" applyFont="1" applyFill="1" applyBorder="1"/>
    <xf numFmtId="0" fontId="21" fillId="2" borderId="66" xfId="0" applyFont="1" applyFill="1" applyBorder="1"/>
    <xf numFmtId="0" fontId="22" fillId="2" borderId="35" xfId="0" applyFont="1" applyFill="1" applyBorder="1" applyAlignment="1">
      <alignment horizontal="center"/>
    </xf>
    <xf numFmtId="49" fontId="23" fillId="2" borderId="42" xfId="0" applyNumberFormat="1" applyFont="1" applyFill="1" applyBorder="1" applyAlignment="1">
      <alignment horizontal="center"/>
    </xf>
    <xf numFmtId="49" fontId="23" fillId="2" borderId="27" xfId="0" applyNumberFormat="1" applyFont="1" applyFill="1" applyBorder="1" applyAlignment="1">
      <alignment horizontal="center"/>
    </xf>
    <xf numFmtId="49" fontId="23" fillId="2" borderId="26" xfId="0" applyNumberFormat="1" applyFont="1" applyFill="1" applyBorder="1" applyAlignment="1">
      <alignment horizontal="center"/>
    </xf>
    <xf numFmtId="49" fontId="23" fillId="2" borderId="8" xfId="0" applyNumberFormat="1" applyFont="1" applyFill="1" applyBorder="1" applyAlignment="1">
      <alignment horizontal="center"/>
    </xf>
    <xf numFmtId="0" fontId="18" fillId="2" borderId="10" xfId="0" applyFont="1" applyFill="1" applyBorder="1"/>
    <xf numFmtId="164" fontId="18" fillId="2" borderId="33" xfId="1" applyNumberFormat="1" applyFont="1" applyFill="1" applyBorder="1"/>
    <xf numFmtId="164" fontId="18" fillId="2" borderId="67" xfId="1" applyNumberFormat="1" applyFont="1" applyFill="1" applyBorder="1"/>
    <xf numFmtId="164" fontId="18" fillId="2" borderId="68" xfId="1" applyNumberFormat="1" applyFont="1" applyFill="1" applyBorder="1"/>
    <xf numFmtId="164" fontId="17" fillId="2" borderId="68" xfId="1" applyNumberFormat="1" applyFont="1" applyFill="1" applyBorder="1"/>
    <xf numFmtId="164" fontId="9" fillId="2" borderId="23" xfId="1" applyNumberFormat="1" applyFont="1" applyFill="1" applyBorder="1"/>
    <xf numFmtId="164" fontId="17" fillId="2" borderId="27" xfId="1" applyNumberFormat="1" applyFont="1" applyFill="1" applyBorder="1"/>
    <xf numFmtId="164" fontId="17" fillId="2" borderId="66" xfId="1" applyNumberFormat="1" applyFont="1" applyFill="1" applyBorder="1"/>
    <xf numFmtId="0" fontId="17" fillId="2" borderId="51" xfId="0" applyFont="1" applyFill="1" applyBorder="1"/>
    <xf numFmtId="164" fontId="18" fillId="2" borderId="0" xfId="1" applyNumberFormat="1" applyFont="1" applyFill="1"/>
    <xf numFmtId="164" fontId="29" fillId="2" borderId="0" xfId="1" applyNumberFormat="1" applyFont="1" applyFill="1"/>
    <xf numFmtId="165" fontId="29" fillId="2" borderId="0" xfId="1" applyNumberFormat="1" applyFont="1" applyFill="1"/>
    <xf numFmtId="0" fontId="35" fillId="2" borderId="0" xfId="0" applyFont="1" applyFill="1"/>
    <xf numFmtId="0" fontId="18" fillId="2" borderId="67" xfId="0" applyFont="1" applyFill="1" applyBorder="1"/>
    <xf numFmtId="49" fontId="17" fillId="2" borderId="23" xfId="0" applyNumberFormat="1" applyFont="1" applyFill="1" applyBorder="1" applyAlignment="1">
      <alignment horizontal="right"/>
    </xf>
    <xf numFmtId="164" fontId="18" fillId="2" borderId="12" xfId="1" applyNumberFormat="1" applyFont="1" applyFill="1" applyBorder="1" applyAlignment="1">
      <alignment horizontal="center"/>
    </xf>
    <xf numFmtId="49" fontId="17" fillId="2" borderId="26" xfId="0" applyNumberFormat="1" applyFont="1" applyFill="1" applyBorder="1"/>
    <xf numFmtId="0" fontId="19" fillId="2" borderId="1" xfId="0" applyFont="1" applyFill="1" applyBorder="1"/>
    <xf numFmtId="0" fontId="19" fillId="2" borderId="2" xfId="0" applyFont="1" applyFill="1" applyBorder="1"/>
    <xf numFmtId="0" fontId="19" fillId="2" borderId="3" xfId="0" applyFont="1" applyFill="1" applyBorder="1"/>
    <xf numFmtId="43" fontId="18" fillId="2" borderId="11" xfId="1" applyFont="1" applyFill="1" applyBorder="1"/>
    <xf numFmtId="164" fontId="18" fillId="2" borderId="0" xfId="0" applyNumberFormat="1" applyFont="1" applyFill="1"/>
    <xf numFmtId="0" fontId="36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49" fontId="3" fillId="2" borderId="13" xfId="0" applyNumberFormat="1" applyFont="1" applyFill="1" applyBorder="1" applyAlignment="1">
      <alignment horizontal="center"/>
    </xf>
    <xf numFmtId="49" fontId="3" fillId="2" borderId="14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9" fontId="19" fillId="2" borderId="34" xfId="0" applyNumberFormat="1" applyFont="1" applyFill="1" applyBorder="1" applyAlignment="1">
      <alignment horizontal="center"/>
    </xf>
    <xf numFmtId="49" fontId="19" fillId="2" borderId="35" xfId="0" applyNumberFormat="1" applyFont="1" applyFill="1" applyBorder="1" applyAlignment="1">
      <alignment horizontal="center"/>
    </xf>
    <xf numFmtId="49" fontId="19" fillId="2" borderId="36" xfId="0" applyNumberFormat="1" applyFont="1" applyFill="1" applyBorder="1" applyAlignment="1">
      <alignment horizontal="center"/>
    </xf>
    <xf numFmtId="0" fontId="22" fillId="2" borderId="33" xfId="0" applyFont="1" applyFill="1" applyBorder="1" applyAlignment="1">
      <alignment horizontal="center"/>
    </xf>
    <xf numFmtId="0" fontId="22" fillId="2" borderId="2" xfId="0" applyFont="1" applyFill="1" applyBorder="1" applyAlignment="1">
      <alignment horizontal="center"/>
    </xf>
    <xf numFmtId="0" fontId="22" fillId="2" borderId="10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0" fontId="19" fillId="2" borderId="11" xfId="0" applyFont="1" applyFill="1" applyBorder="1" applyAlignment="1">
      <alignment horizontal="center"/>
    </xf>
    <xf numFmtId="0" fontId="18" fillId="2" borderId="30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19" fillId="2" borderId="44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/>
    </xf>
    <xf numFmtId="164" fontId="18" fillId="2" borderId="11" xfId="1" applyNumberFormat="1" applyFont="1" applyFill="1" applyBorder="1" applyAlignment="1">
      <alignment horizontal="center"/>
    </xf>
    <xf numFmtId="49" fontId="18" fillId="2" borderId="1" xfId="0" applyNumberFormat="1" applyFont="1" applyFill="1" applyBorder="1" applyAlignment="1">
      <alignment horizontal="right"/>
    </xf>
    <xf numFmtId="49" fontId="18" fillId="2" borderId="2" xfId="0" applyNumberFormat="1" applyFont="1" applyFill="1" applyBorder="1" applyAlignment="1">
      <alignment horizontal="right"/>
    </xf>
    <xf numFmtId="49" fontId="18" fillId="2" borderId="3" xfId="0" applyNumberFormat="1" applyFont="1" applyFill="1" applyBorder="1" applyAlignment="1">
      <alignment horizontal="right"/>
    </xf>
    <xf numFmtId="0" fontId="19" fillId="2" borderId="4" xfId="0" applyFont="1" applyFill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/>
    </xf>
    <xf numFmtId="0" fontId="23" fillId="2" borderId="33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19" fillId="2" borderId="32" xfId="0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9" fillId="2" borderId="33" xfId="0" applyFont="1" applyFill="1" applyBorder="1" applyAlignment="1">
      <alignment horizontal="center"/>
    </xf>
    <xf numFmtId="0" fontId="19" fillId="2" borderId="3" xfId="0" applyFont="1" applyFill="1" applyBorder="1" applyAlignment="1">
      <alignment horizontal="center"/>
    </xf>
    <xf numFmtId="0" fontId="19" fillId="2" borderId="10" xfId="0" applyFont="1" applyFill="1" applyBorder="1" applyAlignment="1">
      <alignment horizontal="center"/>
    </xf>
    <xf numFmtId="49" fontId="19" fillId="2" borderId="13" xfId="0" applyNumberFormat="1" applyFont="1" applyFill="1" applyBorder="1" applyAlignment="1">
      <alignment horizontal="center"/>
    </xf>
    <xf numFmtId="49" fontId="19" fillId="2" borderId="14" xfId="0" applyNumberFormat="1" applyFont="1" applyFill="1" applyBorder="1" applyAlignment="1">
      <alignment horizontal="center"/>
    </xf>
    <xf numFmtId="49" fontId="19" fillId="2" borderId="15" xfId="0" applyNumberFormat="1" applyFont="1" applyFill="1" applyBorder="1" applyAlignment="1">
      <alignment horizontal="center"/>
    </xf>
    <xf numFmtId="0" fontId="19" fillId="2" borderId="52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19" fillId="2" borderId="15" xfId="0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/>
    </xf>
    <xf numFmtId="0" fontId="18" fillId="2" borderId="59" xfId="0" applyFont="1" applyFill="1" applyBorder="1" applyAlignment="1">
      <alignment horizontal="center"/>
    </xf>
    <xf numFmtId="0" fontId="18" fillId="2" borderId="60" xfId="0" applyFont="1" applyFill="1" applyBorder="1" applyAlignment="1">
      <alignment horizontal="center"/>
    </xf>
    <xf numFmtId="0" fontId="26" fillId="2" borderId="0" xfId="0" applyFont="1" applyFill="1" applyAlignment="1">
      <alignment horizontal="left"/>
    </xf>
    <xf numFmtId="0" fontId="26" fillId="2" borderId="5" xfId="0" applyFont="1" applyFill="1" applyBorder="1" applyAlignment="1">
      <alignment horizontal="left"/>
    </xf>
    <xf numFmtId="0" fontId="21" fillId="2" borderId="4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0" fontId="19" fillId="2" borderId="34" xfId="0" applyFont="1" applyFill="1" applyBorder="1" applyAlignment="1">
      <alignment horizontal="center"/>
    </xf>
    <xf numFmtId="0" fontId="19" fillId="2" borderId="35" xfId="0" applyFont="1" applyFill="1" applyBorder="1" applyAlignment="1">
      <alignment horizontal="center"/>
    </xf>
    <xf numFmtId="0" fontId="19" fillId="2" borderId="36" xfId="0" applyFont="1" applyFill="1" applyBorder="1" applyAlignment="1">
      <alignment horizontal="center"/>
    </xf>
    <xf numFmtId="0" fontId="19" fillId="2" borderId="37" xfId="0" applyFont="1" applyFill="1" applyBorder="1" applyAlignment="1">
      <alignment horizontal="center"/>
    </xf>
    <xf numFmtId="0" fontId="19" fillId="2" borderId="39" xfId="0" applyFont="1" applyFill="1" applyBorder="1" applyAlignment="1">
      <alignment horizontal="center"/>
    </xf>
    <xf numFmtId="0" fontId="25" fillId="2" borderId="34" xfId="0" applyFont="1" applyFill="1" applyBorder="1" applyAlignment="1">
      <alignment horizontal="center"/>
    </xf>
    <xf numFmtId="0" fontId="25" fillId="2" borderId="35" xfId="0" applyFont="1" applyFill="1" applyBorder="1" applyAlignment="1">
      <alignment horizontal="center"/>
    </xf>
    <xf numFmtId="0" fontId="25" fillId="2" borderId="37" xfId="0" applyFont="1" applyFill="1" applyBorder="1" applyAlignment="1">
      <alignment horizontal="center"/>
    </xf>
    <xf numFmtId="0" fontId="25" fillId="2" borderId="39" xfId="0" applyFont="1" applyFill="1" applyBorder="1" applyAlignment="1">
      <alignment horizontal="center"/>
    </xf>
    <xf numFmtId="49" fontId="25" fillId="2" borderId="13" xfId="0" applyNumberFormat="1" applyFont="1" applyFill="1" applyBorder="1" applyAlignment="1">
      <alignment horizontal="center"/>
    </xf>
    <xf numFmtId="49" fontId="25" fillId="2" borderId="14" xfId="0" applyNumberFormat="1" applyFont="1" applyFill="1" applyBorder="1" applyAlignment="1">
      <alignment horizontal="center"/>
    </xf>
    <xf numFmtId="49" fontId="25" fillId="2" borderId="15" xfId="0" applyNumberFormat="1" applyFont="1" applyFill="1" applyBorder="1" applyAlignment="1">
      <alignment horizontal="center"/>
    </xf>
    <xf numFmtId="0" fontId="25" fillId="2" borderId="43" xfId="0" applyFont="1" applyFill="1" applyBorder="1" applyAlignment="1">
      <alignment horizontal="center"/>
    </xf>
    <xf numFmtId="0" fontId="25" fillId="2" borderId="42" xfId="0" applyFont="1" applyFill="1" applyBorder="1" applyAlignment="1">
      <alignment horizontal="center"/>
    </xf>
    <xf numFmtId="0" fontId="25" fillId="2" borderId="44" xfId="0" applyFont="1" applyFill="1" applyBorder="1" applyAlignment="1">
      <alignment horizontal="center"/>
    </xf>
    <xf numFmtId="0" fontId="25" fillId="2" borderId="41" xfId="0" applyFont="1" applyFill="1" applyBorder="1" applyAlignment="1">
      <alignment horizontal="center"/>
    </xf>
    <xf numFmtId="0" fontId="25" fillId="2" borderId="26" xfId="0" applyFont="1" applyFill="1" applyBorder="1" applyAlignment="1">
      <alignment horizontal="center"/>
    </xf>
    <xf numFmtId="49" fontId="21" fillId="2" borderId="1" xfId="0" applyNumberFormat="1" applyFont="1" applyFill="1" applyBorder="1" applyAlignment="1">
      <alignment horizontal="right"/>
    </xf>
    <xf numFmtId="49" fontId="21" fillId="2" borderId="2" xfId="0" applyNumberFormat="1" applyFont="1" applyFill="1" applyBorder="1" applyAlignment="1">
      <alignment horizontal="right"/>
    </xf>
    <xf numFmtId="49" fontId="21" fillId="2" borderId="3" xfId="0" applyNumberFormat="1" applyFont="1" applyFill="1" applyBorder="1" applyAlignment="1">
      <alignment horizontal="right"/>
    </xf>
    <xf numFmtId="0" fontId="25" fillId="2" borderId="4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5" fillId="2" borderId="5" xfId="0" applyFont="1" applyFill="1" applyBorder="1" applyAlignment="1">
      <alignment horizontal="center"/>
    </xf>
    <xf numFmtId="0" fontId="26" fillId="2" borderId="0" xfId="0" applyFont="1" applyFill="1" applyAlignment="1">
      <alignment horizontal="right"/>
    </xf>
    <xf numFmtId="0" fontId="18" fillId="2" borderId="64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49" fontId="19" fillId="2" borderId="62" xfId="0" applyNumberFormat="1" applyFont="1" applyFill="1" applyBorder="1" applyAlignment="1">
      <alignment horizontal="center"/>
    </xf>
    <xf numFmtId="49" fontId="19" fillId="2" borderId="63" xfId="0" applyNumberFormat="1" applyFont="1" applyFill="1" applyBorder="1" applyAlignment="1">
      <alignment horizontal="center"/>
    </xf>
    <xf numFmtId="0" fontId="19" fillId="2" borderId="43" xfId="0" applyFont="1" applyFill="1" applyBorder="1" applyAlignment="1">
      <alignment horizontal="center"/>
    </xf>
    <xf numFmtId="0" fontId="19" fillId="2" borderId="42" xfId="0" applyFont="1" applyFill="1" applyBorder="1" applyAlignment="1">
      <alignment horizontal="center"/>
    </xf>
    <xf numFmtId="0" fontId="31" fillId="2" borderId="0" xfId="0" applyFont="1" applyFill="1" applyAlignment="1">
      <alignment horizontal="center"/>
    </xf>
    <xf numFmtId="0" fontId="30" fillId="2" borderId="41" xfId="0" applyFont="1" applyFill="1" applyBorder="1" applyAlignment="1">
      <alignment horizontal="center"/>
    </xf>
    <xf numFmtId="0" fontId="30" fillId="2" borderId="26" xfId="0" applyFont="1" applyFill="1" applyBorder="1" applyAlignment="1">
      <alignment horizontal="center"/>
    </xf>
    <xf numFmtId="0" fontId="29" fillId="2" borderId="30" xfId="0" applyFont="1" applyFill="1" applyBorder="1" applyAlignment="1">
      <alignment horizontal="center"/>
    </xf>
    <xf numFmtId="0" fontId="29" fillId="2" borderId="64" xfId="0" applyFont="1" applyFill="1" applyBorder="1" applyAlignment="1">
      <alignment horizontal="center"/>
    </xf>
    <xf numFmtId="0" fontId="29" fillId="2" borderId="0" xfId="0" applyFont="1" applyFill="1" applyAlignment="1">
      <alignment horizontal="center"/>
    </xf>
    <xf numFmtId="49" fontId="29" fillId="2" borderId="1" xfId="0" applyNumberFormat="1" applyFont="1" applyFill="1" applyBorder="1" applyAlignment="1">
      <alignment horizontal="right"/>
    </xf>
    <xf numFmtId="49" fontId="29" fillId="2" borderId="2" xfId="0" applyNumberFormat="1" applyFont="1" applyFill="1" applyBorder="1" applyAlignment="1">
      <alignment horizontal="right"/>
    </xf>
    <xf numFmtId="49" fontId="29" fillId="2" borderId="3" xfId="0" applyNumberFormat="1" applyFont="1" applyFill="1" applyBorder="1" applyAlignment="1">
      <alignment horizontal="right"/>
    </xf>
    <xf numFmtId="0" fontId="30" fillId="2" borderId="4" xfId="0" applyFont="1" applyFill="1" applyBorder="1" applyAlignment="1">
      <alignment horizontal="center"/>
    </xf>
    <xf numFmtId="0" fontId="30" fillId="2" borderId="0" xfId="0" applyFont="1" applyFill="1" applyAlignment="1">
      <alignment horizontal="center"/>
    </xf>
    <xf numFmtId="0" fontId="30" fillId="2" borderId="5" xfId="0" applyFont="1" applyFill="1" applyBorder="1" applyAlignment="1">
      <alignment horizontal="center"/>
    </xf>
    <xf numFmtId="0" fontId="30" fillId="2" borderId="34" xfId="0" applyFont="1" applyFill="1" applyBorder="1" applyAlignment="1">
      <alignment horizontal="center"/>
    </xf>
    <xf numFmtId="0" fontId="30" fillId="2" borderId="35" xfId="0" applyFont="1" applyFill="1" applyBorder="1" applyAlignment="1">
      <alignment horizontal="center"/>
    </xf>
    <xf numFmtId="0" fontId="30" fillId="2" borderId="37" xfId="0" applyFont="1" applyFill="1" applyBorder="1" applyAlignment="1">
      <alignment horizontal="center"/>
    </xf>
    <xf numFmtId="0" fontId="30" fillId="2" borderId="39" xfId="0" applyFont="1" applyFill="1" applyBorder="1" applyAlignment="1">
      <alignment horizontal="center"/>
    </xf>
    <xf numFmtId="49" fontId="30" fillId="2" borderId="13" xfId="0" applyNumberFormat="1" applyFont="1" applyFill="1" applyBorder="1" applyAlignment="1">
      <alignment horizontal="center"/>
    </xf>
    <xf numFmtId="49" fontId="30" fillId="2" borderId="14" xfId="0" applyNumberFormat="1" applyFont="1" applyFill="1" applyBorder="1" applyAlignment="1">
      <alignment horizontal="center"/>
    </xf>
    <xf numFmtId="49" fontId="30" fillId="2" borderId="15" xfId="0" applyNumberFormat="1" applyFont="1" applyFill="1" applyBorder="1" applyAlignment="1">
      <alignment horizontal="center"/>
    </xf>
    <xf numFmtId="0" fontId="30" fillId="2" borderId="43" xfId="0" applyFont="1" applyFill="1" applyBorder="1" applyAlignment="1">
      <alignment horizontal="center"/>
    </xf>
    <xf numFmtId="0" fontId="30" fillId="2" borderId="42" xfId="0" applyFont="1" applyFill="1" applyBorder="1" applyAlignment="1">
      <alignment horizontal="center"/>
    </xf>
    <xf numFmtId="0" fontId="30" fillId="2" borderId="44" xfId="0" applyFont="1" applyFill="1" applyBorder="1" applyAlignment="1">
      <alignment horizontal="center"/>
    </xf>
    <xf numFmtId="0" fontId="22" fillId="2" borderId="34" xfId="0" applyFont="1" applyFill="1" applyBorder="1" applyAlignment="1">
      <alignment horizontal="center"/>
    </xf>
    <xf numFmtId="0" fontId="22" fillId="2" borderId="35" xfId="0" applyFont="1" applyFill="1" applyBorder="1" applyAlignment="1">
      <alignment horizontal="center"/>
    </xf>
    <xf numFmtId="0" fontId="22" fillId="2" borderId="37" xfId="0" applyFont="1" applyFill="1" applyBorder="1" applyAlignment="1">
      <alignment horizontal="center"/>
    </xf>
    <xf numFmtId="0" fontId="22" fillId="2" borderId="39" xfId="0" applyFont="1" applyFill="1" applyBorder="1" applyAlignment="1">
      <alignment horizontal="center"/>
    </xf>
    <xf numFmtId="49" fontId="23" fillId="2" borderId="13" xfId="0" applyNumberFormat="1" applyFont="1" applyFill="1" applyBorder="1" applyAlignment="1">
      <alignment horizontal="center"/>
    </xf>
    <xf numFmtId="49" fontId="23" fillId="2" borderId="14" xfId="0" applyNumberFormat="1" applyFont="1" applyFill="1" applyBorder="1" applyAlignment="1">
      <alignment horizontal="center"/>
    </xf>
    <xf numFmtId="49" fontId="23" fillId="2" borderId="15" xfId="0" applyNumberFormat="1" applyFont="1" applyFill="1" applyBorder="1" applyAlignment="1">
      <alignment horizontal="center"/>
    </xf>
    <xf numFmtId="0" fontId="23" fillId="2" borderId="43" xfId="0" applyFont="1" applyFill="1" applyBorder="1" applyAlignment="1">
      <alignment horizontal="center"/>
    </xf>
    <xf numFmtId="0" fontId="23" fillId="2" borderId="42" xfId="0" applyFont="1" applyFill="1" applyBorder="1" applyAlignment="1">
      <alignment horizontal="center"/>
    </xf>
    <xf numFmtId="0" fontId="23" fillId="2" borderId="44" xfId="0" applyFont="1" applyFill="1" applyBorder="1" applyAlignment="1">
      <alignment horizontal="center"/>
    </xf>
    <xf numFmtId="0" fontId="36" fillId="2" borderId="0" xfId="0" applyFont="1" applyFill="1" applyAlignment="1">
      <alignment horizontal="center"/>
    </xf>
    <xf numFmtId="0" fontId="23" fillId="2" borderId="23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23" fillId="2" borderId="5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1">
    <dxf>
      <font>
        <b/>
        <i val="0"/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0</xdr:rowOff>
    </xdr:from>
    <xdr:to>
      <xdr:col>2</xdr:col>
      <xdr:colOff>551180</xdr:colOff>
      <xdr:row>6</xdr:row>
      <xdr:rowOff>104140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E1E25FC3-5683-4B7E-A230-17668F72981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93" t="8073" r="5452" b="6361"/>
        <a:stretch>
          <a:fillRect/>
        </a:stretch>
      </xdr:blipFill>
      <xdr:spPr bwMode="auto">
        <a:xfrm>
          <a:off x="95250" y="323850"/>
          <a:ext cx="1979930" cy="100901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12</xdr:row>
      <xdr:rowOff>83433</xdr:rowOff>
    </xdr:from>
    <xdr:ext cx="6391275" cy="1130118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A4826408-8A9F-457C-A594-98B358726898}"/>
            </a:ext>
          </a:extLst>
        </xdr:cNvPr>
        <xdr:cNvSpPr txBox="1"/>
      </xdr:nvSpPr>
      <xdr:spPr>
        <a:xfrm>
          <a:off x="0" y="2026533"/>
          <a:ext cx="6391275" cy="11301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36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BANCO AGRICOLA </a:t>
          </a:r>
          <a:endParaRPr lang="es-ES" sz="3600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30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REPUBLICA DOMINICANA</a:t>
          </a:r>
          <a:endParaRPr lang="es-ES" sz="3000">
            <a:effectLst/>
            <a:latin typeface="Century Gothic" panose="020B0502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0</xdr:col>
      <xdr:colOff>0</xdr:colOff>
      <xdr:row>38</xdr:row>
      <xdr:rowOff>38100</xdr:rowOff>
    </xdr:from>
    <xdr:ext cx="6400799" cy="53340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15A013-322B-46D1-8A2D-259DDAD5FF1C}"/>
            </a:ext>
          </a:extLst>
        </xdr:cNvPr>
        <xdr:cNvSpPr txBox="1"/>
      </xdr:nvSpPr>
      <xdr:spPr>
        <a:xfrm>
          <a:off x="0" y="6191250"/>
          <a:ext cx="6400799" cy="533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5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MAYO 2026</a:t>
          </a:r>
          <a:endParaRPr lang="es-ES" sz="25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51</xdr:row>
      <xdr:rowOff>25266</xdr:rowOff>
    </xdr:from>
    <xdr:ext cx="6229350" cy="312458"/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62494ADB-B465-4710-8670-6C0BD34E0ADC}"/>
            </a:ext>
          </a:extLst>
        </xdr:cNvPr>
        <xdr:cNvSpPr txBox="1"/>
      </xdr:nvSpPr>
      <xdr:spPr>
        <a:xfrm>
          <a:off x="0" y="8283441"/>
          <a:ext cx="6229350" cy="312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400" b="0">
              <a:solidFill>
                <a:schemeClr val="tx1"/>
              </a:solidFill>
              <a:effectLst/>
              <a:latin typeface="Century Gothic" panose="020B0502020202020204" pitchFamily="34" charset="0"/>
              <a:ea typeface="+mn-ea"/>
              <a:cs typeface="+mn-cs"/>
            </a:rPr>
            <a:t>Dirección de Contraloría</a:t>
          </a:r>
          <a:endParaRPr lang="es-ES" sz="14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oneCellAnchor>
  <xdr:oneCellAnchor>
    <xdr:from>
      <xdr:col>0</xdr:col>
      <xdr:colOff>0</xdr:colOff>
      <xdr:row>25</xdr:row>
      <xdr:rowOff>153449</xdr:rowOff>
    </xdr:from>
    <xdr:ext cx="6381750" cy="1413079"/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D3E3AE69-205F-4608-A3F8-9685660011DD}"/>
            </a:ext>
          </a:extLst>
        </xdr:cNvPr>
        <xdr:cNvSpPr txBox="1"/>
      </xdr:nvSpPr>
      <xdr:spPr>
        <a:xfrm>
          <a:off x="0" y="4201574"/>
          <a:ext cx="6381750" cy="14130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INFORME 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r>
            <a:rPr lang="es-DO" sz="2800" b="1">
              <a:solidFill>
                <a:schemeClr val="tx1"/>
              </a:solidFill>
              <a:effectLst>
                <a:outerShdw blurRad="38100" dist="19050" dir="2700000" algn="tl">
                  <a:schemeClr val="dk1">
                    <a:alpha val="40000"/>
                  </a:schemeClr>
                </a:outerShdw>
              </a:effectLst>
              <a:latin typeface="Century Gothic" panose="020B0502020202020204" pitchFamily="34" charset="0"/>
              <a:ea typeface="+mn-ea"/>
              <a:cs typeface="+mn-cs"/>
            </a:rPr>
            <a:t>DE LA EJECUCION PRESUPUESTARIA</a:t>
          </a:r>
          <a:endParaRPr lang="es-ES" sz="2800" b="1">
            <a:solidFill>
              <a:schemeClr val="tx1"/>
            </a:solidFill>
            <a:effectLst/>
            <a:latin typeface="Century Gothic" panose="020B0502020202020204" pitchFamily="34" charset="0"/>
            <a:ea typeface="+mn-ea"/>
            <a:cs typeface="+mn-cs"/>
          </a:endParaRPr>
        </a:p>
        <a:p>
          <a:pPr algn="ctr"/>
          <a:endParaRPr lang="es-ES" sz="2800" b="1">
            <a:latin typeface="Century Gothic" panose="020B0502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114300</xdr:rowOff>
    </xdr:from>
    <xdr:to>
      <xdr:col>2</xdr:col>
      <xdr:colOff>314325</xdr:colOff>
      <xdr:row>4</xdr:row>
      <xdr:rowOff>66675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FB4BF700-D0BC-4005-BD98-E013C014FE3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61926" y="285750"/>
          <a:ext cx="1019174" cy="5238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83</xdr:row>
      <xdr:rowOff>161925</xdr:rowOff>
    </xdr:from>
    <xdr:to>
      <xdr:col>1</xdr:col>
      <xdr:colOff>219075</xdr:colOff>
      <xdr:row>86</xdr:row>
      <xdr:rowOff>123825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46C0C39-2F4A-4EBB-8393-7C78AF478B6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14935200"/>
          <a:ext cx="942975" cy="533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104776</xdr:colOff>
      <xdr:row>1</xdr:row>
      <xdr:rowOff>104774</xdr:rowOff>
    </xdr:from>
    <xdr:to>
      <xdr:col>2</xdr:col>
      <xdr:colOff>0</xdr:colOff>
      <xdr:row>4</xdr:row>
      <xdr:rowOff>180975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6414F4EE-EE35-4953-AE7E-F9C86DEA513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04776" y="304799"/>
          <a:ext cx="1133474" cy="64770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78</xdr:row>
      <xdr:rowOff>66675</xdr:rowOff>
    </xdr:from>
    <xdr:to>
      <xdr:col>1</xdr:col>
      <xdr:colOff>0</xdr:colOff>
      <xdr:row>78</xdr:row>
      <xdr:rowOff>68645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6064032A-406D-441A-AAAF-5E2E44DA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0" y="13420725"/>
          <a:ext cx="419100" cy="1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</xdr:row>
      <xdr:rowOff>47624</xdr:rowOff>
    </xdr:from>
    <xdr:to>
      <xdr:col>2</xdr:col>
      <xdr:colOff>2540</xdr:colOff>
      <xdr:row>4</xdr:row>
      <xdr:rowOff>83819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89ABA5D0-334E-4406-984C-CDA3FD559AE2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219074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76200</xdr:colOff>
      <xdr:row>78</xdr:row>
      <xdr:rowOff>76200</xdr:rowOff>
    </xdr:from>
    <xdr:to>
      <xdr:col>2</xdr:col>
      <xdr:colOff>2540</xdr:colOff>
      <xdr:row>81</xdr:row>
      <xdr:rowOff>112395</xdr:rowOff>
    </xdr:to>
    <xdr:pic>
      <xdr:nvPicPr>
        <xdr:cNvPr id="4" name="Imagen 3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BDF4B06A-D95D-4928-90F7-7FBE091E91E5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76200" y="134302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104775</xdr:rowOff>
    </xdr:from>
    <xdr:to>
      <xdr:col>2</xdr:col>
      <xdr:colOff>2540</xdr:colOff>
      <xdr:row>4</xdr:row>
      <xdr:rowOff>140970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593E3CA8-D5F8-4941-A12D-FF1E98F72E0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57150" y="30480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88</xdr:row>
      <xdr:rowOff>76200</xdr:rowOff>
    </xdr:from>
    <xdr:to>
      <xdr:col>2</xdr:col>
      <xdr:colOff>2540</xdr:colOff>
      <xdr:row>91</xdr:row>
      <xdr:rowOff>112395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C0D428B1-BB31-4377-A30E-C1DB600BE0E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0" y="170878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142875</xdr:rowOff>
    </xdr:from>
    <xdr:to>
      <xdr:col>2</xdr:col>
      <xdr:colOff>2540</xdr:colOff>
      <xdr:row>3</xdr:row>
      <xdr:rowOff>179070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30D29C30-5FFE-45C2-8541-D8D8418DED08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1428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1</xdr:col>
      <xdr:colOff>0</xdr:colOff>
      <xdr:row>1</xdr:row>
      <xdr:rowOff>85725</xdr:rowOff>
    </xdr:to>
    <xdr:pic>
      <xdr:nvPicPr>
        <xdr:cNvPr id="2" name="Picture 326" descr="Nuevo Presentación de Microsoft Office PowerPoint">
          <a:extLst>
            <a:ext uri="{FF2B5EF4-FFF2-40B4-BE49-F238E27FC236}">
              <a16:creationId xmlns:a16="http://schemas.microsoft.com/office/drawing/2014/main" id="{82E661E9-338D-4C6A-B251-E86A16F19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857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44929</xdr:colOff>
      <xdr:row>1</xdr:row>
      <xdr:rowOff>107829</xdr:rowOff>
    </xdr:from>
    <xdr:to>
      <xdr:col>1</xdr:col>
      <xdr:colOff>349214</xdr:colOff>
      <xdr:row>4</xdr:row>
      <xdr:rowOff>143126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7A8A2043-B215-4C84-A9AB-4C8938FD1475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4929" y="307854"/>
          <a:ext cx="1294885" cy="6067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95250</xdr:rowOff>
    </xdr:from>
    <xdr:to>
      <xdr:col>2</xdr:col>
      <xdr:colOff>2540</xdr:colOff>
      <xdr:row>4</xdr:row>
      <xdr:rowOff>131445</xdr:rowOff>
    </xdr:to>
    <xdr:pic>
      <xdr:nvPicPr>
        <xdr:cNvPr id="2" name="Imagen 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467096E0-7565-4D20-BAF2-4DD78C89B8D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95250" y="295275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47625</xdr:colOff>
      <xdr:row>87</xdr:row>
      <xdr:rowOff>142875</xdr:rowOff>
    </xdr:from>
    <xdr:to>
      <xdr:col>2</xdr:col>
      <xdr:colOff>2540</xdr:colOff>
      <xdr:row>90</xdr:row>
      <xdr:rowOff>179070</xdr:rowOff>
    </xdr:to>
    <xdr:pic>
      <xdr:nvPicPr>
        <xdr:cNvPr id="3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8EB5DE7C-A132-4959-8AAD-78DEA2F75733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47625" y="14725650"/>
          <a:ext cx="1288415" cy="60769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agricolagobdo.sharepoint.com/sites/Secciondecontraloria/Documentos%20compartidos/Contraloria/Tania/2026%20ESTADOS%20FINANCIEROS/05%20MAYO%202025/ESTADOS%20FINANCIEROS/EJECUCION%20PRESUPUESTARIA%20MAYO%202026.xlsx" TargetMode="External"/><Relationship Id="rId1" Type="http://schemas.openxmlformats.org/officeDocument/2006/relationships/externalLinkPath" Target="/sites/Secciondecontraloria/Documentos%20compartidos/Contraloria/Tania/2026%20ESTADOS%20FINANCIEROS/05%20MAYO%202025/ESTADOS%20FINANCIEROS/EJECUCION%20PRESUPUESTARIA%20MAY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PORTADA"/>
      <sheetName val="Hoja1"/>
      <sheetName val="Hoja2 - F"/>
      <sheetName val="Hoja4 - G"/>
      <sheetName val="Hoja3 - H"/>
      <sheetName val="Hoja5 - I"/>
      <sheetName val="Hoja5 (2)"/>
      <sheetName val="Hoja 6 - J"/>
      <sheetName val="Calculo"/>
      <sheetName val="Resultado"/>
      <sheetName val="Plantilla Ejecución "/>
      <sheetName val="Situación"/>
      <sheetName val="BALANZA "/>
    </sheetNames>
    <sheetDataSet>
      <sheetData sheetId="0" refreshError="1"/>
      <sheetData sheetId="1" refreshError="1"/>
      <sheetData sheetId="2">
        <row r="8">
          <cell r="B8" t="str">
            <v>MES: MAYO</v>
          </cell>
        </row>
        <row r="9">
          <cell r="B9" t="str">
            <v>AÑO : 2026</v>
          </cell>
        </row>
        <row r="19">
          <cell r="I19">
            <v>19230943</v>
          </cell>
        </row>
        <row r="21">
          <cell r="I21">
            <v>0</v>
          </cell>
        </row>
        <row r="53">
          <cell r="I53">
            <v>2852364884</v>
          </cell>
        </row>
        <row r="65">
          <cell r="B65" t="str">
            <v>LIC.  MARICELA CHECO</v>
          </cell>
          <cell r="G65" t="str">
            <v xml:space="preserve">FERNANDO DURÁN </v>
          </cell>
        </row>
        <row r="66">
          <cell r="B66" t="str">
            <v>Responsable del Registro</v>
          </cell>
        </row>
        <row r="67">
          <cell r="B67" t="str">
            <v xml:space="preserve">Contralor </v>
          </cell>
          <cell r="G67" t="str">
            <v>ADMINSTRADOR GENERAL</v>
          </cell>
        </row>
      </sheetData>
      <sheetData sheetId="3">
        <row r="90">
          <cell r="A90" t="str">
            <v>MES: MAYO</v>
          </cell>
        </row>
      </sheetData>
      <sheetData sheetId="4">
        <row r="8">
          <cell r="A8" t="str">
            <v>MES: MAYO</v>
          </cell>
        </row>
      </sheetData>
      <sheetData sheetId="5">
        <row r="109">
          <cell r="P109">
            <v>0</v>
          </cell>
        </row>
      </sheetData>
      <sheetData sheetId="6">
        <row r="5">
          <cell r="N5" t="str">
            <v xml:space="preserve"> REGISTRO INTERNO DIGEPRES</v>
          </cell>
        </row>
      </sheetData>
      <sheetData sheetId="7">
        <row r="41">
          <cell r="O41">
            <v>266126575.76000023</v>
          </cell>
        </row>
      </sheetData>
      <sheetData sheetId="8">
        <row r="92">
          <cell r="N92" t="str">
            <v xml:space="preserve"> REGISTRO INTERNO DIGEPRES</v>
          </cell>
        </row>
      </sheetData>
      <sheetData sheetId="9">
        <row r="18">
          <cell r="E18">
            <v>19230942.539999999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4FFC2-33FF-439E-B809-06D8E26C1731}">
  <dimension ref="A1:H55"/>
  <sheetViews>
    <sheetView workbookViewId="0">
      <selection activeCell="O20" sqref="O20"/>
    </sheetView>
  </sheetViews>
  <sheetFormatPr baseColWidth="10" defaultColWidth="11.42578125" defaultRowHeight="15" x14ac:dyDescent="0.25"/>
  <cols>
    <col min="8" max="8" width="12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1"/>
      <c r="C3" s="1"/>
      <c r="D3" s="1"/>
      <c r="E3" s="1"/>
      <c r="F3" s="1"/>
      <c r="G3" s="1"/>
      <c r="H3" s="1"/>
    </row>
    <row r="4" spans="1:8" x14ac:dyDescent="0.25">
      <c r="A4" s="1"/>
      <c r="B4" s="1"/>
      <c r="C4" s="1"/>
      <c r="D4" s="1"/>
      <c r="E4" s="1"/>
      <c r="F4" s="1"/>
      <c r="G4" s="1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22BEC-668A-48FC-A431-2A25E0FA0E2A}">
  <dimension ref="A1:J81"/>
  <sheetViews>
    <sheetView tabSelected="1" workbookViewId="0">
      <selection activeCell="G15" sqref="G15"/>
    </sheetView>
  </sheetViews>
  <sheetFormatPr baseColWidth="10" defaultRowHeight="15" x14ac:dyDescent="0.25"/>
  <cols>
    <col min="1" max="1" width="1.5703125" style="2" customWidth="1"/>
    <col min="2" max="2" width="6.28515625" style="2" customWidth="1"/>
    <col min="3" max="3" width="7.7109375" style="2" customWidth="1"/>
    <col min="4" max="4" width="6.7109375" style="2" customWidth="1"/>
    <col min="5" max="5" width="8" style="2" bestFit="1" customWidth="1"/>
    <col min="6" max="6" width="7.5703125" style="2" bestFit="1" customWidth="1"/>
    <col min="7" max="7" width="42.140625" style="2" customWidth="1"/>
    <col min="8" max="8" width="9.140625" style="2" customWidth="1"/>
    <col min="9" max="9" width="22.42578125" style="2" bestFit="1" customWidth="1"/>
    <col min="10" max="10" width="4.85546875" style="2" customWidth="1"/>
  </cols>
  <sheetData>
    <row r="1" spans="2:10" ht="15.75" thickBot="1" x14ac:dyDescent="0.3"/>
    <row r="2" spans="2:10" x14ac:dyDescent="0.25">
      <c r="B2" s="389"/>
      <c r="C2" s="390"/>
      <c r="D2" s="390"/>
      <c r="E2" s="390"/>
      <c r="F2" s="390"/>
      <c r="G2" s="390"/>
      <c r="H2" s="390"/>
      <c r="I2" s="390"/>
      <c r="J2" s="3">
        <v>1</v>
      </c>
    </row>
    <row r="3" spans="2:10" ht="18" x14ac:dyDescent="0.25">
      <c r="B3" s="391" t="s">
        <v>0</v>
      </c>
      <c r="C3" s="392"/>
      <c r="D3" s="392"/>
      <c r="E3" s="392"/>
      <c r="F3" s="392"/>
      <c r="G3" s="392"/>
      <c r="H3" s="392"/>
      <c r="I3" s="392"/>
      <c r="J3" s="4"/>
    </row>
    <row r="4" spans="2:10" ht="15.75" x14ac:dyDescent="0.3">
      <c r="B4" s="5"/>
      <c r="H4" s="393" t="s">
        <v>1</v>
      </c>
      <c r="I4" s="393"/>
      <c r="J4" s="4"/>
    </row>
    <row r="5" spans="2:10" x14ac:dyDescent="0.25">
      <c r="B5" s="5"/>
      <c r="J5" s="4"/>
    </row>
    <row r="6" spans="2:10" ht="15.75" x14ac:dyDescent="0.25">
      <c r="B6" s="6" t="s">
        <v>2</v>
      </c>
      <c r="C6" s="7"/>
      <c r="D6" s="7"/>
      <c r="H6" s="7" t="s">
        <v>3</v>
      </c>
      <c r="I6" s="8"/>
      <c r="J6" s="4"/>
    </row>
    <row r="7" spans="2:10" ht="15.75" x14ac:dyDescent="0.25">
      <c r="B7" s="6" t="s">
        <v>4</v>
      </c>
      <c r="C7" s="7"/>
      <c r="D7" s="7"/>
      <c r="H7" s="7" t="s">
        <v>5</v>
      </c>
      <c r="I7" s="8"/>
      <c r="J7" s="4"/>
    </row>
    <row r="8" spans="2:10" x14ac:dyDescent="0.25">
      <c r="B8" s="6" t="s">
        <v>6</v>
      </c>
      <c r="C8" s="7"/>
      <c r="D8" s="7"/>
      <c r="H8" s="7" t="s">
        <v>7</v>
      </c>
      <c r="I8" s="8"/>
      <c r="J8" s="4"/>
    </row>
    <row r="9" spans="2:10" ht="15.75" thickBot="1" x14ac:dyDescent="0.3">
      <c r="B9" s="9" t="s">
        <v>8</v>
      </c>
      <c r="C9" s="10"/>
      <c r="D9" s="10"/>
      <c r="E9" s="10"/>
      <c r="F9" s="10"/>
      <c r="G9" s="10"/>
      <c r="H9" s="10" t="s">
        <v>9</v>
      </c>
      <c r="I9" s="10"/>
      <c r="J9" s="11"/>
    </row>
    <row r="10" spans="2:10" ht="15.75" thickBot="1" x14ac:dyDescent="0.3">
      <c r="H10" s="12"/>
    </row>
    <row r="11" spans="2:10" x14ac:dyDescent="0.25">
      <c r="B11" s="394" t="s">
        <v>10</v>
      </c>
      <c r="C11" s="395"/>
      <c r="D11" s="395"/>
      <c r="E11" s="395"/>
      <c r="F11" s="396"/>
      <c r="G11" s="13"/>
      <c r="H11" s="14"/>
      <c r="I11" s="13" t="s">
        <v>10</v>
      </c>
      <c r="J11" s="15"/>
    </row>
    <row r="12" spans="2:10" x14ac:dyDescent="0.25">
      <c r="B12" s="397" t="s">
        <v>11</v>
      </c>
      <c r="C12" s="386"/>
      <c r="D12" s="386"/>
      <c r="E12" s="386"/>
      <c r="F12" s="398"/>
      <c r="G12" s="17"/>
      <c r="H12" s="19"/>
      <c r="I12" s="17"/>
      <c r="J12" s="4"/>
    </row>
    <row r="13" spans="2:10" x14ac:dyDescent="0.25">
      <c r="B13" s="16"/>
      <c r="C13" s="17"/>
      <c r="D13" s="17"/>
      <c r="E13" s="17"/>
      <c r="F13" s="18"/>
      <c r="G13" s="17" t="s">
        <v>12</v>
      </c>
      <c r="H13" s="19" t="s">
        <v>13</v>
      </c>
      <c r="I13" s="17" t="s">
        <v>14</v>
      </c>
      <c r="J13" s="4"/>
    </row>
    <row r="14" spans="2:10" x14ac:dyDescent="0.25">
      <c r="B14" s="399" t="s">
        <v>15</v>
      </c>
      <c r="C14" s="400"/>
      <c r="D14" s="400"/>
      <c r="E14" s="400"/>
      <c r="F14" s="401"/>
      <c r="G14" s="7"/>
      <c r="H14" s="19" t="s">
        <v>10</v>
      </c>
      <c r="I14" s="17" t="s">
        <v>16</v>
      </c>
      <c r="J14" s="4"/>
    </row>
    <row r="15" spans="2:10" ht="15.75" thickBot="1" x14ac:dyDescent="0.3">
      <c r="B15" s="20" t="s">
        <v>17</v>
      </c>
      <c r="C15" s="21" t="s">
        <v>18</v>
      </c>
      <c r="D15" s="22" t="s">
        <v>19</v>
      </c>
      <c r="E15" s="23" t="s">
        <v>20</v>
      </c>
      <c r="F15" s="22" t="s">
        <v>21</v>
      </c>
      <c r="G15" s="24" t="s">
        <v>22</v>
      </c>
      <c r="H15" s="25" t="s">
        <v>23</v>
      </c>
      <c r="I15" s="26" t="s">
        <v>24</v>
      </c>
      <c r="J15" s="27"/>
    </row>
    <row r="16" spans="2:10" x14ac:dyDescent="0.25">
      <c r="B16" s="28">
        <v>4</v>
      </c>
      <c r="C16" s="29"/>
      <c r="E16" s="30">
        <v>41</v>
      </c>
      <c r="F16" s="2">
        <v>412</v>
      </c>
      <c r="G16" s="31" t="s">
        <v>25</v>
      </c>
      <c r="H16" s="30">
        <v>9992</v>
      </c>
      <c r="I16" s="32"/>
      <c r="J16" s="33"/>
    </row>
    <row r="17" spans="2:10" x14ac:dyDescent="0.25">
      <c r="B17" s="28"/>
      <c r="C17" s="29"/>
      <c r="E17" s="30"/>
      <c r="G17" s="31"/>
      <c r="H17" s="30"/>
      <c r="I17" s="32"/>
      <c r="J17" s="33"/>
    </row>
    <row r="18" spans="2:10" x14ac:dyDescent="0.25">
      <c r="B18" s="28">
        <v>1</v>
      </c>
      <c r="C18" s="29">
        <v>4</v>
      </c>
      <c r="D18" s="2">
        <v>1</v>
      </c>
      <c r="E18" s="30">
        <v>2</v>
      </c>
      <c r="G18" s="31" t="s">
        <v>26</v>
      </c>
      <c r="H18" s="34" t="s">
        <v>27</v>
      </c>
      <c r="I18" s="35">
        <f>+I19</f>
        <v>19230943</v>
      </c>
      <c r="J18" s="33"/>
    </row>
    <row r="19" spans="2:10" x14ac:dyDescent="0.25">
      <c r="B19" s="28">
        <v>1</v>
      </c>
      <c r="C19" s="29">
        <v>4</v>
      </c>
      <c r="D19" s="2">
        <v>1</v>
      </c>
      <c r="E19" s="30">
        <v>2</v>
      </c>
      <c r="F19" s="36" t="s">
        <v>28</v>
      </c>
      <c r="G19" s="31" t="s">
        <v>29</v>
      </c>
      <c r="H19" s="30"/>
      <c r="I19" s="37">
        <f>ROUND(#REF!,0)</f>
        <v>19230943</v>
      </c>
      <c r="J19" s="4"/>
    </row>
    <row r="20" spans="2:10" hidden="1" x14ac:dyDescent="0.25">
      <c r="B20" s="28"/>
      <c r="C20" s="29"/>
      <c r="E20" s="30"/>
      <c r="F20" s="36"/>
      <c r="G20" s="31"/>
      <c r="H20" s="30"/>
      <c r="I20" s="38"/>
      <c r="J20" s="4"/>
    </row>
    <row r="21" spans="2:10" hidden="1" x14ac:dyDescent="0.25">
      <c r="B21" s="28">
        <v>3</v>
      </c>
      <c r="C21" s="29">
        <v>4</v>
      </c>
      <c r="D21" s="2">
        <v>1</v>
      </c>
      <c r="E21" s="30">
        <v>2</v>
      </c>
      <c r="F21" s="36"/>
      <c r="G21" s="39" t="s">
        <v>30</v>
      </c>
      <c r="H21" s="34" t="s">
        <v>27</v>
      </c>
      <c r="I21" s="40">
        <f>+I22</f>
        <v>0</v>
      </c>
      <c r="J21" s="4"/>
    </row>
    <row r="22" spans="2:10" hidden="1" x14ac:dyDescent="0.25">
      <c r="B22" s="28"/>
      <c r="C22" s="29"/>
      <c r="E22" s="30"/>
      <c r="F22" s="36" t="s">
        <v>28</v>
      </c>
      <c r="G22" s="39" t="s">
        <v>30</v>
      </c>
      <c r="H22" s="30"/>
      <c r="I22" s="38">
        <f>#REF!</f>
        <v>0</v>
      </c>
      <c r="J22" s="4"/>
    </row>
    <row r="23" spans="2:10" hidden="1" x14ac:dyDescent="0.25">
      <c r="B23" s="28"/>
      <c r="C23" s="29"/>
      <c r="E23" s="30"/>
      <c r="F23" s="36"/>
      <c r="G23" s="39"/>
      <c r="H23" s="30"/>
      <c r="I23" s="38"/>
      <c r="J23" s="4"/>
    </row>
    <row r="24" spans="2:10" hidden="1" x14ac:dyDescent="0.25">
      <c r="B24" s="28">
        <v>3</v>
      </c>
      <c r="C24" s="29">
        <v>4</v>
      </c>
      <c r="D24" s="2">
        <v>1</v>
      </c>
      <c r="E24" s="30">
        <v>2</v>
      </c>
      <c r="F24" s="36"/>
      <c r="G24" s="39" t="s">
        <v>30</v>
      </c>
      <c r="H24" s="30">
        <v>6025</v>
      </c>
      <c r="I24" s="40">
        <f>I25</f>
        <v>0</v>
      </c>
      <c r="J24" s="4"/>
    </row>
    <row r="25" spans="2:10" hidden="1" x14ac:dyDescent="0.25">
      <c r="B25" s="28"/>
      <c r="C25" s="29"/>
      <c r="E25" s="30"/>
      <c r="F25" s="36" t="s">
        <v>28</v>
      </c>
      <c r="G25" s="39" t="s">
        <v>30</v>
      </c>
      <c r="H25" s="30"/>
      <c r="I25" s="38">
        <f>#REF!</f>
        <v>0</v>
      </c>
      <c r="J25" s="4"/>
    </row>
    <row r="26" spans="2:10" hidden="1" x14ac:dyDescent="0.25">
      <c r="B26" s="28">
        <v>3</v>
      </c>
      <c r="C26" s="29">
        <v>1</v>
      </c>
      <c r="D26" s="2">
        <v>1</v>
      </c>
      <c r="E26" s="30">
        <v>1</v>
      </c>
      <c r="F26" s="36"/>
      <c r="G26" s="39"/>
      <c r="H26" s="30"/>
      <c r="I26" s="38"/>
      <c r="J26" s="4"/>
    </row>
    <row r="27" spans="2:10" hidden="1" x14ac:dyDescent="0.25">
      <c r="B27" s="28"/>
      <c r="C27" s="29"/>
      <c r="E27" s="30"/>
      <c r="F27" s="36" t="s">
        <v>31</v>
      </c>
      <c r="G27" s="31" t="s">
        <v>32</v>
      </c>
      <c r="H27" s="30">
        <v>6025</v>
      </c>
      <c r="I27" s="40">
        <f>ROUND(#REF!,0)</f>
        <v>0</v>
      </c>
      <c r="J27" s="4"/>
    </row>
    <row r="28" spans="2:10" x14ac:dyDescent="0.25">
      <c r="B28" s="28">
        <v>1</v>
      </c>
      <c r="C28" s="29">
        <v>6</v>
      </c>
      <c r="D28" s="2">
        <v>1</v>
      </c>
      <c r="E28" s="30">
        <v>2</v>
      </c>
      <c r="F28" s="36"/>
      <c r="G28" s="31" t="s">
        <v>33</v>
      </c>
      <c r="H28" s="30"/>
      <c r="I28" s="40">
        <f>ROUND(#REF!,0)</f>
        <v>310328637</v>
      </c>
      <c r="J28" s="4"/>
    </row>
    <row r="29" spans="2:10" x14ac:dyDescent="0.25">
      <c r="B29" s="28">
        <v>1</v>
      </c>
      <c r="C29" s="29">
        <v>6</v>
      </c>
      <c r="D29" s="2">
        <v>1</v>
      </c>
      <c r="E29" s="30">
        <v>2</v>
      </c>
      <c r="F29" s="41" t="s">
        <v>34</v>
      </c>
      <c r="G29" s="42" t="s">
        <v>35</v>
      </c>
      <c r="H29" s="30">
        <v>9998</v>
      </c>
      <c r="I29" s="38">
        <f>ROUND(#REF!,0)</f>
        <v>262675648</v>
      </c>
      <c r="J29" s="4"/>
    </row>
    <row r="30" spans="2:10" x14ac:dyDescent="0.25">
      <c r="B30" s="28"/>
      <c r="C30" s="29"/>
      <c r="E30" s="30"/>
      <c r="F30" s="36"/>
      <c r="G30" s="31" t="s">
        <v>36</v>
      </c>
      <c r="H30" s="30"/>
      <c r="I30" s="38"/>
      <c r="J30" s="4"/>
    </row>
    <row r="31" spans="2:10" x14ac:dyDescent="0.25">
      <c r="B31" s="28">
        <v>1</v>
      </c>
      <c r="C31" s="29">
        <v>6</v>
      </c>
      <c r="D31" s="2">
        <v>1</v>
      </c>
      <c r="E31" s="30">
        <v>2</v>
      </c>
      <c r="F31" s="36" t="s">
        <v>37</v>
      </c>
      <c r="G31" s="31" t="s">
        <v>35</v>
      </c>
      <c r="H31" s="30">
        <v>9998</v>
      </c>
      <c r="I31" s="38">
        <f>ROUND(#REF!,0)</f>
        <v>47652989</v>
      </c>
      <c r="J31" s="4"/>
    </row>
    <row r="32" spans="2:10" x14ac:dyDescent="0.25">
      <c r="B32" s="28"/>
      <c r="C32" s="29"/>
      <c r="E32" s="30"/>
      <c r="G32" s="31"/>
      <c r="H32" s="30"/>
      <c r="I32" s="38"/>
      <c r="J32" s="4"/>
    </row>
    <row r="33" spans="2:10" x14ac:dyDescent="0.25">
      <c r="B33" s="28">
        <v>1</v>
      </c>
      <c r="C33" s="29">
        <v>6</v>
      </c>
      <c r="D33" s="2">
        <v>4</v>
      </c>
      <c r="E33" s="30">
        <v>1</v>
      </c>
      <c r="G33" s="31" t="s">
        <v>38</v>
      </c>
      <c r="H33" s="30">
        <v>9998</v>
      </c>
      <c r="I33" s="40">
        <f>+I34</f>
        <v>14980176</v>
      </c>
      <c r="J33" s="33"/>
    </row>
    <row r="34" spans="2:10" x14ac:dyDescent="0.25">
      <c r="B34" s="28">
        <v>1</v>
      </c>
      <c r="C34" s="29">
        <v>6</v>
      </c>
      <c r="D34" s="2">
        <v>4</v>
      </c>
      <c r="E34" s="30">
        <v>1</v>
      </c>
      <c r="F34" s="43">
        <v>7</v>
      </c>
      <c r="G34" s="31" t="s">
        <v>39</v>
      </c>
      <c r="H34" s="30"/>
      <c r="I34" s="38">
        <f>ROUND(#REF!,0)</f>
        <v>14980176</v>
      </c>
      <c r="J34" s="4"/>
    </row>
    <row r="35" spans="2:10" x14ac:dyDescent="0.25">
      <c r="B35" s="28"/>
      <c r="C35" s="29"/>
      <c r="E35" s="30"/>
      <c r="G35" s="31"/>
      <c r="H35" s="30"/>
      <c r="I35" s="38"/>
      <c r="J35" s="4"/>
    </row>
    <row r="36" spans="2:10" x14ac:dyDescent="0.25">
      <c r="B36" s="28">
        <v>3</v>
      </c>
      <c r="C36" s="29">
        <v>1</v>
      </c>
      <c r="D36" s="2">
        <v>1</v>
      </c>
      <c r="E36" s="30">
        <v>5</v>
      </c>
      <c r="G36" s="31" t="s">
        <v>40</v>
      </c>
      <c r="H36" s="30">
        <v>9998</v>
      </c>
      <c r="I36" s="40">
        <f>+I37</f>
        <v>2029577994</v>
      </c>
      <c r="J36" s="44"/>
    </row>
    <row r="37" spans="2:10" x14ac:dyDescent="0.25">
      <c r="B37" s="28">
        <v>3</v>
      </c>
      <c r="C37" s="29">
        <v>1</v>
      </c>
      <c r="D37" s="2">
        <v>1</v>
      </c>
      <c r="E37" s="30">
        <v>5</v>
      </c>
      <c r="F37" s="2" t="s">
        <v>28</v>
      </c>
      <c r="G37" s="31" t="s">
        <v>41</v>
      </c>
      <c r="H37" s="30"/>
      <c r="I37" s="38">
        <f>ROUND(#REF!,0)</f>
        <v>2029577994</v>
      </c>
      <c r="J37" s="4"/>
    </row>
    <row r="38" spans="2:10" x14ac:dyDescent="0.25">
      <c r="B38" s="28"/>
      <c r="C38" s="29"/>
      <c r="E38" s="30"/>
      <c r="G38" s="31"/>
      <c r="H38" s="30"/>
      <c r="I38" s="38"/>
      <c r="J38" s="4"/>
    </row>
    <row r="39" spans="2:10" x14ac:dyDescent="0.25">
      <c r="B39" s="28">
        <v>3</v>
      </c>
      <c r="C39" s="29">
        <v>1</v>
      </c>
      <c r="D39" s="2">
        <v>1</v>
      </c>
      <c r="E39" s="30"/>
      <c r="G39" s="31" t="s">
        <v>42</v>
      </c>
      <c r="H39" s="30">
        <v>9998</v>
      </c>
      <c r="I39" s="40">
        <f>I40</f>
        <v>478247134</v>
      </c>
      <c r="J39" s="4"/>
    </row>
    <row r="40" spans="2:10" x14ac:dyDescent="0.25">
      <c r="B40" s="28">
        <v>3</v>
      </c>
      <c r="C40" s="29">
        <v>1</v>
      </c>
      <c r="D40" s="2">
        <v>1</v>
      </c>
      <c r="E40" s="30">
        <v>1</v>
      </c>
      <c r="F40" s="2" t="s">
        <v>28</v>
      </c>
      <c r="G40" s="31" t="s">
        <v>43</v>
      </c>
      <c r="H40" s="30"/>
      <c r="I40" s="38">
        <f>ROUND(#REF!,0)</f>
        <v>478247134</v>
      </c>
      <c r="J40" s="4"/>
    </row>
    <row r="41" spans="2:10" x14ac:dyDescent="0.25">
      <c r="B41" s="28"/>
      <c r="C41" s="29"/>
      <c r="E41" s="30"/>
      <c r="F41" s="43"/>
      <c r="G41" s="31"/>
      <c r="H41" s="30"/>
      <c r="I41" s="38"/>
      <c r="J41" s="4"/>
    </row>
    <row r="42" spans="2:10" hidden="1" x14ac:dyDescent="0.25">
      <c r="B42" s="28">
        <v>3</v>
      </c>
      <c r="C42" s="29">
        <v>2</v>
      </c>
      <c r="D42" s="2">
        <v>1</v>
      </c>
      <c r="E42" s="30">
        <v>1</v>
      </c>
      <c r="F42" s="43"/>
      <c r="G42" s="31" t="s">
        <v>44</v>
      </c>
      <c r="H42" s="30">
        <v>9998</v>
      </c>
      <c r="I42" s="40">
        <f>+I43</f>
        <v>0</v>
      </c>
      <c r="J42" s="4"/>
    </row>
    <row r="43" spans="2:10" hidden="1" x14ac:dyDescent="0.25">
      <c r="B43" s="28">
        <v>3</v>
      </c>
      <c r="C43" s="29">
        <v>2</v>
      </c>
      <c r="D43" s="2">
        <v>1</v>
      </c>
      <c r="E43" s="30">
        <v>1</v>
      </c>
      <c r="F43" s="2" t="s">
        <v>28</v>
      </c>
      <c r="G43" s="31" t="s">
        <v>45</v>
      </c>
      <c r="H43" s="30"/>
      <c r="I43" s="38">
        <f>ROUND(#REF!,0)</f>
        <v>0</v>
      </c>
      <c r="J43" s="4"/>
    </row>
    <row r="44" spans="2:10" hidden="1" x14ac:dyDescent="0.25">
      <c r="B44" s="28"/>
      <c r="C44" s="29"/>
      <c r="E44" s="30"/>
      <c r="G44" s="31"/>
      <c r="H44" s="30"/>
      <c r="I44" s="38"/>
      <c r="J44" s="4"/>
    </row>
    <row r="45" spans="2:10" x14ac:dyDescent="0.25">
      <c r="B45" s="28"/>
      <c r="C45" s="29"/>
      <c r="E45" s="30"/>
      <c r="G45" s="31"/>
      <c r="H45" s="30"/>
      <c r="I45" s="45"/>
      <c r="J45" s="4"/>
    </row>
    <row r="46" spans="2:10" x14ac:dyDescent="0.25">
      <c r="B46" s="28"/>
      <c r="C46" s="29"/>
      <c r="E46" s="30"/>
      <c r="G46" s="31"/>
      <c r="H46" s="30"/>
      <c r="I46" s="38"/>
      <c r="J46" s="4"/>
    </row>
    <row r="47" spans="2:10" x14ac:dyDescent="0.25">
      <c r="B47" s="28"/>
      <c r="C47" s="29"/>
      <c r="E47" s="30"/>
      <c r="G47" s="31"/>
      <c r="H47" s="30"/>
      <c r="I47" s="38"/>
      <c r="J47" s="4"/>
    </row>
    <row r="48" spans="2:10" x14ac:dyDescent="0.25">
      <c r="B48" s="28"/>
      <c r="C48" s="29"/>
      <c r="E48" s="30"/>
      <c r="G48" s="31"/>
      <c r="H48" s="30"/>
      <c r="I48" s="38"/>
      <c r="J48" s="4"/>
    </row>
    <row r="49" spans="2:10" x14ac:dyDescent="0.25">
      <c r="B49" s="28"/>
      <c r="C49" s="29"/>
      <c r="E49" s="30"/>
      <c r="G49" s="31"/>
      <c r="H49" s="30"/>
      <c r="I49" s="38"/>
      <c r="J49" s="4"/>
    </row>
    <row r="50" spans="2:10" x14ac:dyDescent="0.25">
      <c r="B50" s="28"/>
      <c r="C50" s="29"/>
      <c r="E50" s="30"/>
      <c r="G50" s="31"/>
      <c r="H50" s="30"/>
      <c r="I50" s="38"/>
      <c r="J50" s="4"/>
    </row>
    <row r="51" spans="2:10" x14ac:dyDescent="0.25">
      <c r="B51" s="28"/>
      <c r="C51" s="29"/>
      <c r="E51" s="30"/>
      <c r="G51" s="31"/>
      <c r="H51" s="30"/>
      <c r="I51" s="38"/>
      <c r="J51" s="4"/>
    </row>
    <row r="52" spans="2:10" ht="15.75" thickBot="1" x14ac:dyDescent="0.3">
      <c r="B52" s="46"/>
      <c r="C52" s="47"/>
      <c r="D52" s="48"/>
      <c r="E52" s="49"/>
      <c r="F52" s="48"/>
      <c r="G52" s="50"/>
      <c r="H52" s="49"/>
      <c r="I52" s="51"/>
      <c r="J52" s="52"/>
    </row>
    <row r="53" spans="2:10" ht="15.75" thickBot="1" x14ac:dyDescent="0.3">
      <c r="B53" s="53"/>
      <c r="C53" s="54"/>
      <c r="D53" s="54"/>
      <c r="E53" s="54"/>
      <c r="F53" s="55"/>
      <c r="G53" s="55" t="s">
        <v>46</v>
      </c>
      <c r="H53" s="55"/>
      <c r="I53" s="56">
        <f>I18+I21+I24+I27+I28+I33+I36+I39+I42</f>
        <v>2852364884</v>
      </c>
      <c r="J53" s="57"/>
    </row>
    <row r="54" spans="2:10" ht="15.75" thickTop="1" x14ac:dyDescent="0.25">
      <c r="I54" s="58"/>
      <c r="J54" s="59"/>
    </row>
    <row r="55" spans="2:10" x14ac:dyDescent="0.25">
      <c r="I55" s="60"/>
      <c r="J55" s="59"/>
    </row>
    <row r="57" spans="2:10" x14ac:dyDescent="0.25">
      <c r="J57" s="59"/>
    </row>
    <row r="58" spans="2:10" x14ac:dyDescent="0.25">
      <c r="J58" s="59"/>
    </row>
    <row r="59" spans="2:10" x14ac:dyDescent="0.25">
      <c r="J59" s="59"/>
    </row>
    <row r="60" spans="2:10" x14ac:dyDescent="0.25">
      <c r="I60" s="58"/>
      <c r="J60" s="59"/>
    </row>
    <row r="61" spans="2:10" x14ac:dyDescent="0.25">
      <c r="I61" s="58"/>
      <c r="J61" s="59"/>
    </row>
    <row r="62" spans="2:10" x14ac:dyDescent="0.25">
      <c r="I62" s="58"/>
      <c r="J62" s="59"/>
    </row>
    <row r="63" spans="2:10" x14ac:dyDescent="0.25">
      <c r="I63" s="58"/>
      <c r="J63" s="59"/>
    </row>
    <row r="64" spans="2:10" x14ac:dyDescent="0.25">
      <c r="B64" s="61"/>
      <c r="C64" s="61"/>
      <c r="D64" s="61"/>
      <c r="E64" s="61"/>
      <c r="F64" s="61"/>
      <c r="G64" s="61"/>
      <c r="H64" s="61"/>
      <c r="I64" s="38"/>
    </row>
    <row r="65" spans="1:10" x14ac:dyDescent="0.25">
      <c r="B65" s="386" t="s">
        <v>47</v>
      </c>
      <c r="C65" s="386"/>
      <c r="D65" s="386"/>
      <c r="E65" s="386"/>
      <c r="F65" s="386"/>
      <c r="G65" s="386" t="s">
        <v>48</v>
      </c>
      <c r="H65" s="386"/>
      <c r="I65" s="386"/>
      <c r="J65" s="386"/>
    </row>
    <row r="66" spans="1:10" x14ac:dyDescent="0.25">
      <c r="B66" s="385" t="s">
        <v>49</v>
      </c>
      <c r="C66" s="385"/>
      <c r="D66" s="385"/>
      <c r="E66" s="385"/>
      <c r="F66" s="385"/>
      <c r="G66" s="387" t="s">
        <v>50</v>
      </c>
      <c r="H66" s="387"/>
      <c r="I66" s="387"/>
      <c r="J66" s="387"/>
    </row>
    <row r="67" spans="1:10" x14ac:dyDescent="0.25">
      <c r="B67" s="387" t="s">
        <v>51</v>
      </c>
      <c r="C67" s="387"/>
      <c r="D67" s="387"/>
      <c r="E67" s="387"/>
      <c r="F67" s="387"/>
      <c r="G67" s="388" t="s">
        <v>52</v>
      </c>
      <c r="H67" s="388"/>
      <c r="I67" s="388"/>
      <c r="J67" s="388"/>
    </row>
    <row r="68" spans="1:10" x14ac:dyDescent="0.25">
      <c r="A68" s="61"/>
      <c r="B68" s="384"/>
      <c r="C68" s="384"/>
      <c r="D68" s="384"/>
      <c r="E68" s="384"/>
      <c r="F68" s="384"/>
      <c r="G68" s="384"/>
      <c r="H68" s="384"/>
      <c r="I68" s="384"/>
      <c r="J68" s="61"/>
    </row>
    <row r="69" spans="1:10" x14ac:dyDescent="0.25">
      <c r="A69" s="61"/>
      <c r="B69" s="61"/>
      <c r="C69" s="61"/>
      <c r="D69" s="385"/>
      <c r="E69" s="385"/>
      <c r="F69" s="385"/>
      <c r="G69" s="385"/>
      <c r="H69" s="385"/>
      <c r="I69" s="61"/>
      <c r="J69" s="61"/>
    </row>
    <row r="70" spans="1:10" x14ac:dyDescent="0.25">
      <c r="A70" s="61"/>
      <c r="B70" s="385"/>
      <c r="C70" s="385"/>
      <c r="D70" s="385"/>
      <c r="E70" s="385"/>
      <c r="F70" s="385"/>
      <c r="G70" s="61"/>
      <c r="H70" s="61"/>
      <c r="I70" s="61"/>
      <c r="J70" s="61"/>
    </row>
    <row r="71" spans="1:10" x14ac:dyDescent="0.25">
      <c r="I71" s="38"/>
    </row>
    <row r="72" spans="1:10" x14ac:dyDescent="0.25">
      <c r="I72" s="38"/>
    </row>
    <row r="73" spans="1:10" x14ac:dyDescent="0.25">
      <c r="I73" s="38"/>
    </row>
    <row r="74" spans="1:10" x14ac:dyDescent="0.25">
      <c r="I74" s="38"/>
    </row>
    <row r="75" spans="1:10" x14ac:dyDescent="0.25">
      <c r="I75" s="38"/>
    </row>
    <row r="76" spans="1:10" x14ac:dyDescent="0.25">
      <c r="I76" s="38"/>
    </row>
    <row r="77" spans="1:10" x14ac:dyDescent="0.25">
      <c r="I77" s="38"/>
    </row>
    <row r="79" spans="1:10" x14ac:dyDescent="0.25">
      <c r="E79" s="62"/>
      <c r="F79" s="62"/>
    </row>
    <row r="80" spans="1:10" x14ac:dyDescent="0.25">
      <c r="F80" s="62"/>
    </row>
    <row r="81" spans="6:6" x14ac:dyDescent="0.25">
      <c r="F81" s="62"/>
    </row>
  </sheetData>
  <mergeCells count="16">
    <mergeCell ref="B14:F14"/>
    <mergeCell ref="B2:I2"/>
    <mergeCell ref="B3:I3"/>
    <mergeCell ref="H4:I4"/>
    <mergeCell ref="B11:F11"/>
    <mergeCell ref="B12:F12"/>
    <mergeCell ref="B68:F68"/>
    <mergeCell ref="G68:I68"/>
    <mergeCell ref="D69:H69"/>
    <mergeCell ref="B70:F70"/>
    <mergeCell ref="B65:F65"/>
    <mergeCell ref="G65:J65"/>
    <mergeCell ref="B66:F66"/>
    <mergeCell ref="G66:J66"/>
    <mergeCell ref="B67:F67"/>
    <mergeCell ref="G67:J67"/>
  </mergeCells>
  <conditionalFormatting sqref="I51">
    <cfRule type="containsText" dxfId="0" priority="1" operator="containsText" text="FALSO">
      <formula>NOT(ISERROR(SEARCH("FALSO",I51)))</formula>
    </cfRule>
  </conditionalFormatting>
  <pageMargins left="0.7" right="0.7" top="0.75" bottom="0.75" header="0.3" footer="0.3"/>
  <ignoredErrors>
    <ignoredError sqref="F19:F41 H15:I19 G15" numberStoredAsText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A4F1-5293-41CB-A17A-0F66DC7A4B2E}">
  <dimension ref="A1:P139"/>
  <sheetViews>
    <sheetView workbookViewId="0">
      <selection activeCell="Q101" sqref="Q101"/>
    </sheetView>
  </sheetViews>
  <sheetFormatPr baseColWidth="10" defaultRowHeight="15" x14ac:dyDescent="0.25"/>
  <cols>
    <col min="1" max="1" width="12" style="63" customWidth="1"/>
    <col min="2" max="2" width="5.28515625" style="63" customWidth="1"/>
    <col min="3" max="3" width="5" style="63" customWidth="1"/>
    <col min="4" max="4" width="8.7109375" style="63" customWidth="1"/>
    <col min="5" max="10" width="8.5703125" style="63" customWidth="1"/>
    <col min="11" max="11" width="10" style="63" customWidth="1"/>
    <col min="12" max="12" width="8.5703125" style="63" customWidth="1"/>
    <col min="13" max="13" width="37.7109375" style="63" customWidth="1"/>
    <col min="14" max="14" width="12.5703125" style="63" customWidth="1"/>
    <col min="15" max="15" width="20.42578125" style="63" customWidth="1"/>
    <col min="16" max="16" width="14.5703125" style="63" customWidth="1"/>
  </cols>
  <sheetData>
    <row r="1" spans="1:16" ht="15.75" thickBot="1" x14ac:dyDescent="0.3"/>
    <row r="2" spans="1:16" x14ac:dyDescent="0.25">
      <c r="A2" s="417" t="s">
        <v>53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9"/>
    </row>
    <row r="3" spans="1:16" x14ac:dyDescent="0.25">
      <c r="A3" s="420" t="s">
        <v>54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2"/>
    </row>
    <row r="4" spans="1:16" ht="18.75" x14ac:dyDescent="0.4">
      <c r="A4" s="65"/>
      <c r="O4" s="66" t="s">
        <v>55</v>
      </c>
      <c r="P4" s="67"/>
    </row>
    <row r="5" spans="1:16" x14ac:dyDescent="0.25">
      <c r="A5" s="65"/>
      <c r="P5" s="67"/>
    </row>
    <row r="6" spans="1:16" x14ac:dyDescent="0.25">
      <c r="A6" s="68" t="s">
        <v>56</v>
      </c>
      <c r="N6" s="69" t="s">
        <v>3</v>
      </c>
      <c r="P6" s="67"/>
    </row>
    <row r="7" spans="1:16" x14ac:dyDescent="0.25">
      <c r="A7" s="68" t="s">
        <v>57</v>
      </c>
      <c r="N7" s="69" t="s">
        <v>5</v>
      </c>
      <c r="P7" s="67"/>
    </row>
    <row r="8" spans="1:16" x14ac:dyDescent="0.25">
      <c r="A8" s="68" t="str">
        <f>+[1]Hoja1!B8</f>
        <v>MES: MAYO</v>
      </c>
      <c r="N8" s="69" t="s">
        <v>7</v>
      </c>
      <c r="P8" s="67"/>
    </row>
    <row r="9" spans="1:16" ht="15.75" thickBot="1" x14ac:dyDescent="0.3">
      <c r="A9" s="70" t="str">
        <f>+[1]Hoja1!B9</f>
        <v>AÑO : 2026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 t="s">
        <v>9</v>
      </c>
      <c r="O9" s="71"/>
      <c r="P9" s="72"/>
    </row>
    <row r="10" spans="1:16" ht="15.75" thickBot="1" x14ac:dyDescent="0.3"/>
    <row r="11" spans="1:16" ht="15.75" thickBot="1" x14ac:dyDescent="0.3">
      <c r="A11" s="428" t="s">
        <v>58</v>
      </c>
      <c r="B11" s="429"/>
      <c r="C11" s="429"/>
      <c r="D11" s="429"/>
      <c r="E11" s="429"/>
      <c r="F11" s="429"/>
      <c r="G11" s="429"/>
      <c r="H11" s="429"/>
      <c r="I11" s="429"/>
      <c r="J11" s="429"/>
      <c r="K11" s="73"/>
      <c r="L11" s="73"/>
      <c r="M11" s="73"/>
      <c r="N11" s="430" t="s">
        <v>59</v>
      </c>
      <c r="O11" s="424"/>
      <c r="P11" s="431"/>
    </row>
    <row r="12" spans="1:16" x14ac:dyDescent="0.25">
      <c r="A12" s="404" t="s">
        <v>15</v>
      </c>
      <c r="B12" s="405"/>
      <c r="C12" s="405"/>
      <c r="D12" s="405"/>
      <c r="E12" s="405"/>
      <c r="F12" s="405"/>
      <c r="G12" s="406"/>
      <c r="H12" s="74"/>
      <c r="I12" s="430" t="s">
        <v>60</v>
      </c>
      <c r="J12" s="424"/>
      <c r="K12" s="424"/>
      <c r="L12" s="424"/>
      <c r="M12" s="432"/>
      <c r="N12" s="75" t="s">
        <v>61</v>
      </c>
      <c r="O12" s="76" t="s">
        <v>62</v>
      </c>
      <c r="P12" s="77" t="s">
        <v>63</v>
      </c>
    </row>
    <row r="13" spans="1:16" x14ac:dyDescent="0.25">
      <c r="A13" s="78"/>
      <c r="B13" s="79" t="s">
        <v>64</v>
      </c>
      <c r="C13" s="80"/>
      <c r="D13" s="81"/>
      <c r="E13" s="80"/>
      <c r="F13" s="81"/>
      <c r="G13" s="80"/>
      <c r="H13" s="80"/>
      <c r="I13" s="81"/>
      <c r="J13" s="82"/>
      <c r="K13" s="81"/>
      <c r="L13" s="81"/>
      <c r="M13" s="414"/>
      <c r="N13" s="84"/>
      <c r="O13" s="85"/>
      <c r="P13" s="86"/>
    </row>
    <row r="14" spans="1:16" ht="15.75" thickBot="1" x14ac:dyDescent="0.3">
      <c r="A14" s="87" t="s">
        <v>65</v>
      </c>
      <c r="B14" s="88" t="s">
        <v>65</v>
      </c>
      <c r="C14" s="89" t="s">
        <v>66</v>
      </c>
      <c r="D14" s="88" t="s">
        <v>67</v>
      </c>
      <c r="E14" s="89" t="s">
        <v>68</v>
      </c>
      <c r="F14" s="88" t="s">
        <v>69</v>
      </c>
      <c r="G14" s="89" t="s">
        <v>70</v>
      </c>
      <c r="H14" s="90" t="s">
        <v>71</v>
      </c>
      <c r="I14" s="88" t="s">
        <v>72</v>
      </c>
      <c r="J14" s="91" t="s">
        <v>73</v>
      </c>
      <c r="K14" s="88" t="s">
        <v>74</v>
      </c>
      <c r="L14" s="88" t="s">
        <v>75</v>
      </c>
      <c r="M14" s="415"/>
      <c r="N14" s="92" t="s">
        <v>22</v>
      </c>
      <c r="O14" s="92" t="s">
        <v>23</v>
      </c>
      <c r="P14" s="93" t="s">
        <v>24</v>
      </c>
    </row>
    <row r="15" spans="1:16" x14ac:dyDescent="0.25">
      <c r="A15" s="94" t="s">
        <v>76</v>
      </c>
      <c r="B15" s="95" t="s">
        <v>77</v>
      </c>
      <c r="C15" s="96"/>
      <c r="D15" s="97" t="s">
        <v>28</v>
      </c>
      <c r="E15" s="96"/>
      <c r="F15" s="98" t="s">
        <v>78</v>
      </c>
      <c r="G15" s="96"/>
      <c r="H15" s="99">
        <v>2</v>
      </c>
      <c r="I15" s="100">
        <v>1</v>
      </c>
      <c r="J15" s="101"/>
      <c r="K15" s="102"/>
      <c r="L15" s="103"/>
      <c r="M15" s="104" t="s">
        <v>79</v>
      </c>
      <c r="N15" s="105"/>
      <c r="O15" s="106">
        <f>ROUND(O16+O26+O33+O30,0)</f>
        <v>16459982</v>
      </c>
      <c r="P15" s="107"/>
    </row>
    <row r="16" spans="1:16" x14ac:dyDescent="0.25">
      <c r="A16" s="108"/>
      <c r="B16" s="109"/>
      <c r="C16" s="110"/>
      <c r="D16" s="111"/>
      <c r="E16" s="110"/>
      <c r="G16" s="110"/>
      <c r="H16" s="112">
        <v>2</v>
      </c>
      <c r="I16" s="113">
        <v>1</v>
      </c>
      <c r="J16" s="114">
        <v>1</v>
      </c>
      <c r="K16" s="112"/>
      <c r="L16" s="103"/>
      <c r="M16" s="104" t="s">
        <v>80</v>
      </c>
      <c r="N16" s="105"/>
      <c r="O16" s="115">
        <f>ROUND(O17+O20+O23+O24,0)</f>
        <v>13984089</v>
      </c>
      <c r="P16" s="116"/>
    </row>
    <row r="17" spans="1:16" x14ac:dyDescent="0.25">
      <c r="A17" s="108"/>
      <c r="B17" s="109"/>
      <c r="C17" s="110"/>
      <c r="D17" s="111"/>
      <c r="E17" s="110"/>
      <c r="G17" s="110"/>
      <c r="H17" s="112">
        <v>2</v>
      </c>
      <c r="I17" s="113">
        <v>1</v>
      </c>
      <c r="J17" s="114">
        <v>1</v>
      </c>
      <c r="K17" s="112">
        <v>1</v>
      </c>
      <c r="L17" s="103"/>
      <c r="M17" s="104" t="s">
        <v>81</v>
      </c>
      <c r="N17" s="105"/>
      <c r="O17" s="115">
        <f>ROUND(O18+O19,0)</f>
        <v>10604996</v>
      </c>
      <c r="P17" s="116"/>
    </row>
    <row r="18" spans="1:16" x14ac:dyDescent="0.25">
      <c r="A18" s="108"/>
      <c r="B18" s="109"/>
      <c r="C18" s="110"/>
      <c r="D18" s="111"/>
      <c r="E18" s="110"/>
      <c r="G18" s="98" t="s">
        <v>27</v>
      </c>
      <c r="H18" s="117" t="s">
        <v>53</v>
      </c>
      <c r="I18" s="113">
        <v>1</v>
      </c>
      <c r="J18" s="114">
        <v>1</v>
      </c>
      <c r="K18" s="112">
        <v>1</v>
      </c>
      <c r="L18" s="117" t="s">
        <v>28</v>
      </c>
      <c r="M18" s="63" t="s">
        <v>82</v>
      </c>
      <c r="N18" s="118"/>
      <c r="O18" s="119">
        <f>ROUND([1]Hoja1!I19*0.14,0)</f>
        <v>2692332</v>
      </c>
      <c r="P18" s="120"/>
    </row>
    <row r="19" spans="1:16" x14ac:dyDescent="0.25">
      <c r="A19" s="108"/>
      <c r="B19" s="109"/>
      <c r="C19" s="110"/>
      <c r="D19" s="111"/>
      <c r="E19" s="110"/>
      <c r="G19" s="98" t="s">
        <v>83</v>
      </c>
      <c r="H19" s="117" t="s">
        <v>53</v>
      </c>
      <c r="I19" s="113">
        <v>1</v>
      </c>
      <c r="J19" s="114">
        <v>1</v>
      </c>
      <c r="K19" s="112">
        <v>1</v>
      </c>
      <c r="L19" s="117" t="s">
        <v>28</v>
      </c>
      <c r="M19" s="63" t="s">
        <v>82</v>
      </c>
      <c r="N19" s="118"/>
      <c r="O19" s="119">
        <f>ROUND(#REF!-O18,0)</f>
        <v>7912664</v>
      </c>
      <c r="P19" s="120"/>
    </row>
    <row r="20" spans="1:16" x14ac:dyDescent="0.25">
      <c r="A20" s="108"/>
      <c r="B20" s="109"/>
      <c r="C20" s="110"/>
      <c r="D20" s="111"/>
      <c r="E20" s="110"/>
      <c r="G20" s="110">
        <v>9998</v>
      </c>
      <c r="H20" s="112">
        <v>2</v>
      </c>
      <c r="I20" s="121">
        <v>1</v>
      </c>
      <c r="J20" s="122">
        <v>1</v>
      </c>
      <c r="K20" s="102">
        <v>2</v>
      </c>
      <c r="L20" s="103"/>
      <c r="M20" s="63" t="s">
        <v>84</v>
      </c>
      <c r="N20" s="105"/>
      <c r="O20" s="115">
        <f>ROUND(O21+O22,0)</f>
        <v>100465</v>
      </c>
      <c r="P20" s="116"/>
    </row>
    <row r="21" spans="1:16" x14ac:dyDescent="0.25">
      <c r="A21" s="108"/>
      <c r="B21" s="109"/>
      <c r="C21" s="110"/>
      <c r="D21" s="111"/>
      <c r="E21" s="110"/>
      <c r="G21" s="110"/>
      <c r="H21" s="112">
        <v>2</v>
      </c>
      <c r="I21" s="121">
        <v>1</v>
      </c>
      <c r="J21" s="122">
        <v>1</v>
      </c>
      <c r="K21" s="102">
        <v>2</v>
      </c>
      <c r="L21" s="117" t="s">
        <v>31</v>
      </c>
      <c r="M21" s="63" t="s">
        <v>85</v>
      </c>
      <c r="N21" s="118"/>
      <c r="O21" s="119">
        <f>#REF!</f>
        <v>100465</v>
      </c>
      <c r="P21" s="116"/>
    </row>
    <row r="22" spans="1:16" hidden="1" x14ac:dyDescent="0.25">
      <c r="A22" s="108"/>
      <c r="B22" s="109"/>
      <c r="C22" s="110"/>
      <c r="D22" s="111"/>
      <c r="E22" s="110"/>
      <c r="G22" s="98" t="s">
        <v>27</v>
      </c>
      <c r="H22" s="112">
        <v>2</v>
      </c>
      <c r="I22" s="121">
        <v>1</v>
      </c>
      <c r="J22" s="122">
        <v>1</v>
      </c>
      <c r="K22" s="102">
        <v>2</v>
      </c>
      <c r="L22" s="117" t="s">
        <v>37</v>
      </c>
      <c r="M22" s="63" t="s">
        <v>86</v>
      </c>
      <c r="N22" s="118"/>
      <c r="O22" s="119">
        <f>#REF!</f>
        <v>0</v>
      </c>
      <c r="P22" s="116"/>
    </row>
    <row r="23" spans="1:16" x14ac:dyDescent="0.25">
      <c r="A23" s="108"/>
      <c r="B23" s="109"/>
      <c r="C23" s="110"/>
      <c r="D23" s="111"/>
      <c r="E23" s="110"/>
      <c r="G23" s="110">
        <v>9998</v>
      </c>
      <c r="H23" s="112">
        <v>2</v>
      </c>
      <c r="I23" s="113">
        <v>1</v>
      </c>
      <c r="J23" s="114">
        <v>1</v>
      </c>
      <c r="K23" s="102">
        <v>4</v>
      </c>
      <c r="L23" s="117"/>
      <c r="M23" s="63" t="s">
        <v>87</v>
      </c>
      <c r="N23" s="118"/>
      <c r="O23" s="119">
        <f>#REF!</f>
        <v>3195151</v>
      </c>
      <c r="P23" s="116"/>
    </row>
    <row r="24" spans="1:16" x14ac:dyDescent="0.25">
      <c r="A24" s="108"/>
      <c r="B24" s="109"/>
      <c r="C24" s="110"/>
      <c r="D24" s="111"/>
      <c r="E24" s="110"/>
      <c r="G24" s="110">
        <v>9998</v>
      </c>
      <c r="H24" s="112">
        <v>2</v>
      </c>
      <c r="I24" s="113">
        <v>1</v>
      </c>
      <c r="J24" s="114">
        <v>1</v>
      </c>
      <c r="K24" s="102">
        <v>5</v>
      </c>
      <c r="L24" s="117"/>
      <c r="M24" s="63" t="s">
        <v>88</v>
      </c>
      <c r="N24" s="118"/>
      <c r="O24" s="115">
        <f>+O25</f>
        <v>83477</v>
      </c>
      <c r="P24" s="120"/>
    </row>
    <row r="25" spans="1:16" x14ac:dyDescent="0.25">
      <c r="A25" s="108"/>
      <c r="B25" s="109"/>
      <c r="C25" s="110"/>
      <c r="D25" s="111"/>
      <c r="E25" s="110"/>
      <c r="G25" s="110"/>
      <c r="H25" s="112">
        <v>2</v>
      </c>
      <c r="I25" s="113">
        <v>1</v>
      </c>
      <c r="J25" s="114">
        <v>1</v>
      </c>
      <c r="K25" s="112">
        <v>5</v>
      </c>
      <c r="L25" s="117" t="s">
        <v>28</v>
      </c>
      <c r="M25" s="63" t="s">
        <v>88</v>
      </c>
      <c r="N25" s="118"/>
      <c r="O25" s="119">
        <f>#REF!</f>
        <v>83477</v>
      </c>
      <c r="P25" s="120"/>
    </row>
    <row r="26" spans="1:16" x14ac:dyDescent="0.25">
      <c r="A26" s="108"/>
      <c r="B26" s="109"/>
      <c r="C26" s="110"/>
      <c r="D26" s="111"/>
      <c r="E26" s="110"/>
      <c r="F26" s="63">
        <v>102</v>
      </c>
      <c r="G26" s="110">
        <v>9998</v>
      </c>
      <c r="H26" s="112">
        <v>2</v>
      </c>
      <c r="I26" s="121">
        <v>1</v>
      </c>
      <c r="J26" s="122">
        <v>2</v>
      </c>
      <c r="K26" s="102"/>
      <c r="L26" s="103"/>
      <c r="M26" s="104" t="s">
        <v>89</v>
      </c>
      <c r="N26" s="105"/>
      <c r="O26" s="115">
        <f>+O27</f>
        <v>1386103</v>
      </c>
      <c r="P26" s="116"/>
    </row>
    <row r="27" spans="1:16" x14ac:dyDescent="0.25">
      <c r="A27" s="108"/>
      <c r="B27" s="109"/>
      <c r="C27" s="110"/>
      <c r="D27" s="111"/>
      <c r="E27" s="110"/>
      <c r="G27" s="110"/>
      <c r="H27" s="112">
        <v>2</v>
      </c>
      <c r="I27" s="113">
        <v>2</v>
      </c>
      <c r="J27" s="114">
        <v>2</v>
      </c>
      <c r="K27" s="102">
        <v>2</v>
      </c>
      <c r="L27" s="117"/>
      <c r="M27" s="63" t="s">
        <v>90</v>
      </c>
      <c r="N27" s="118"/>
      <c r="O27" s="115">
        <f>+O28+O29</f>
        <v>1386103</v>
      </c>
      <c r="P27" s="120"/>
    </row>
    <row r="28" spans="1:16" x14ac:dyDescent="0.25">
      <c r="A28" s="108"/>
      <c r="B28" s="109"/>
      <c r="C28" s="110"/>
      <c r="D28" s="111"/>
      <c r="E28" s="110"/>
      <c r="G28" s="110"/>
      <c r="H28" s="112">
        <v>2</v>
      </c>
      <c r="I28" s="113">
        <v>1</v>
      </c>
      <c r="J28" s="114">
        <v>2</v>
      </c>
      <c r="K28" s="112">
        <v>2</v>
      </c>
      <c r="L28" s="117" t="s">
        <v>34</v>
      </c>
      <c r="M28" s="63" t="s">
        <v>91</v>
      </c>
      <c r="N28" s="118"/>
      <c r="O28" s="119">
        <f>ROUND(#REF!,0)</f>
        <v>937624</v>
      </c>
      <c r="P28" s="120"/>
    </row>
    <row r="29" spans="1:16" x14ac:dyDescent="0.25">
      <c r="A29" s="108"/>
      <c r="B29" s="109"/>
      <c r="C29" s="110"/>
      <c r="D29" s="111"/>
      <c r="E29" s="110"/>
      <c r="G29" s="110"/>
      <c r="H29" s="112">
        <v>2</v>
      </c>
      <c r="I29" s="113">
        <v>1</v>
      </c>
      <c r="J29" s="114">
        <v>2</v>
      </c>
      <c r="K29" s="112">
        <v>2</v>
      </c>
      <c r="L29" s="117" t="s">
        <v>92</v>
      </c>
      <c r="M29" s="63" t="s">
        <v>93</v>
      </c>
      <c r="N29" s="118"/>
      <c r="O29" s="119">
        <f>#REF!</f>
        <v>448479</v>
      </c>
      <c r="P29" s="120"/>
    </row>
    <row r="30" spans="1:16" x14ac:dyDescent="0.25">
      <c r="A30" s="108"/>
      <c r="B30" s="109"/>
      <c r="C30" s="110"/>
      <c r="D30" s="111"/>
      <c r="E30" s="110"/>
      <c r="G30" s="110">
        <v>9998</v>
      </c>
      <c r="H30" s="112">
        <v>2</v>
      </c>
      <c r="I30" s="121">
        <v>1</v>
      </c>
      <c r="J30" s="122">
        <v>4</v>
      </c>
      <c r="K30" s="112"/>
      <c r="L30" s="117"/>
      <c r="M30" s="104" t="s">
        <v>94</v>
      </c>
      <c r="N30" s="118"/>
      <c r="O30" s="115">
        <f>+O31</f>
        <v>337372</v>
      </c>
      <c r="P30" s="120"/>
    </row>
    <row r="31" spans="1:16" x14ac:dyDescent="0.25">
      <c r="A31" s="108"/>
      <c r="B31" s="109"/>
      <c r="C31" s="110"/>
      <c r="D31" s="111"/>
      <c r="E31" s="110"/>
      <c r="G31" s="110"/>
      <c r="H31" s="112">
        <v>2</v>
      </c>
      <c r="I31" s="113">
        <v>1</v>
      </c>
      <c r="J31" s="114">
        <v>4</v>
      </c>
      <c r="K31" s="112">
        <v>2</v>
      </c>
      <c r="L31" s="117"/>
      <c r="M31" s="63" t="s">
        <v>95</v>
      </c>
      <c r="N31" s="118"/>
      <c r="O31" s="119">
        <f>+O32</f>
        <v>337372</v>
      </c>
      <c r="P31" s="120"/>
    </row>
    <row r="32" spans="1:16" x14ac:dyDescent="0.25">
      <c r="A32" s="108"/>
      <c r="B32" s="109"/>
      <c r="C32" s="110"/>
      <c r="D32" s="111"/>
      <c r="E32" s="110"/>
      <c r="G32" s="110"/>
      <c r="H32" s="112">
        <v>2</v>
      </c>
      <c r="I32" s="113">
        <v>1</v>
      </c>
      <c r="J32" s="114">
        <v>4</v>
      </c>
      <c r="K32" s="112">
        <v>2</v>
      </c>
      <c r="L32" s="117" t="s">
        <v>37</v>
      </c>
      <c r="M32" s="63" t="s">
        <v>96</v>
      </c>
      <c r="N32" s="118"/>
      <c r="O32" s="119">
        <f>#REF!</f>
        <v>337372</v>
      </c>
      <c r="P32" s="120"/>
    </row>
    <row r="33" spans="1:16" x14ac:dyDescent="0.25">
      <c r="A33" s="108"/>
      <c r="B33" s="109"/>
      <c r="C33" s="110"/>
      <c r="D33" s="111"/>
      <c r="E33" s="110"/>
      <c r="G33" s="110">
        <v>9998</v>
      </c>
      <c r="H33" s="112">
        <v>2</v>
      </c>
      <c r="I33" s="121">
        <v>1</v>
      </c>
      <c r="J33" s="122">
        <v>5</v>
      </c>
      <c r="K33" s="112"/>
      <c r="L33" s="117"/>
      <c r="M33" s="104" t="s">
        <v>97</v>
      </c>
      <c r="N33" s="118"/>
      <c r="O33" s="115">
        <f>+O34</f>
        <v>752418</v>
      </c>
      <c r="P33" s="120"/>
    </row>
    <row r="34" spans="1:16" x14ac:dyDescent="0.25">
      <c r="A34" s="108"/>
      <c r="B34" s="109"/>
      <c r="C34" s="110"/>
      <c r="D34" s="111"/>
      <c r="E34" s="110"/>
      <c r="G34" s="110"/>
      <c r="H34" s="112">
        <v>2</v>
      </c>
      <c r="I34" s="113">
        <v>5</v>
      </c>
      <c r="J34" s="114">
        <v>5</v>
      </c>
      <c r="K34" s="112">
        <v>2</v>
      </c>
      <c r="L34" s="117"/>
      <c r="M34" s="63" t="s">
        <v>98</v>
      </c>
      <c r="N34" s="118"/>
      <c r="O34" s="119">
        <f>#REF!</f>
        <v>752418</v>
      </c>
      <c r="P34" s="120"/>
    </row>
    <row r="35" spans="1:16" x14ac:dyDescent="0.25">
      <c r="A35" s="108"/>
      <c r="B35" s="109"/>
      <c r="C35" s="110"/>
      <c r="D35" s="111"/>
      <c r="E35" s="110"/>
      <c r="G35" s="110">
        <v>9998</v>
      </c>
      <c r="H35" s="112">
        <v>2</v>
      </c>
      <c r="I35" s="121">
        <v>2</v>
      </c>
      <c r="J35" s="122"/>
      <c r="K35" s="102"/>
      <c r="L35" s="103"/>
      <c r="M35" s="104" t="s">
        <v>99</v>
      </c>
      <c r="N35" s="105"/>
      <c r="O35" s="115">
        <f>+O36+O42+O44+O46+O48+O51+O54+O62</f>
        <v>7816695.5800000001</v>
      </c>
      <c r="P35" s="116"/>
    </row>
    <row r="36" spans="1:16" x14ac:dyDescent="0.25">
      <c r="A36" s="108"/>
      <c r="B36" s="109"/>
      <c r="C36" s="110"/>
      <c r="D36" s="111"/>
      <c r="E36" s="110"/>
      <c r="G36" s="110"/>
      <c r="H36" s="112">
        <v>2</v>
      </c>
      <c r="I36" s="121">
        <v>2</v>
      </c>
      <c r="J36" s="122">
        <v>1</v>
      </c>
      <c r="K36" s="102"/>
      <c r="L36" s="103"/>
      <c r="M36" s="104" t="s">
        <v>100</v>
      </c>
      <c r="N36" s="105"/>
      <c r="O36" s="115">
        <f>+O37+O38+O40+O41</f>
        <v>662029</v>
      </c>
      <c r="P36" s="116"/>
    </row>
    <row r="37" spans="1:16" x14ac:dyDescent="0.25">
      <c r="A37" s="108"/>
      <c r="B37" s="109"/>
      <c r="C37" s="110"/>
      <c r="D37" s="111"/>
      <c r="E37" s="110"/>
      <c r="G37" s="110"/>
      <c r="H37" s="112">
        <v>2</v>
      </c>
      <c r="I37" s="113">
        <v>2</v>
      </c>
      <c r="J37" s="114">
        <v>1</v>
      </c>
      <c r="K37" s="112">
        <v>3</v>
      </c>
      <c r="L37" s="117"/>
      <c r="M37" s="63" t="s">
        <v>101</v>
      </c>
      <c r="N37" s="118"/>
      <c r="O37" s="119">
        <f>#REF!</f>
        <v>292225</v>
      </c>
      <c r="P37" s="120"/>
    </row>
    <row r="38" spans="1:16" x14ac:dyDescent="0.25">
      <c r="A38" s="108"/>
      <c r="B38" s="109"/>
      <c r="C38" s="110"/>
      <c r="D38" s="111"/>
      <c r="E38" s="110"/>
      <c r="G38" s="110"/>
      <c r="H38" s="112">
        <v>2</v>
      </c>
      <c r="I38" s="113">
        <v>2</v>
      </c>
      <c r="J38" s="114">
        <v>1</v>
      </c>
      <c r="K38" s="102">
        <v>6</v>
      </c>
      <c r="L38" s="117"/>
      <c r="M38" s="63" t="s">
        <v>102</v>
      </c>
      <c r="N38" s="118"/>
      <c r="O38" s="115">
        <f>+O39</f>
        <v>342062</v>
      </c>
      <c r="P38" s="120"/>
    </row>
    <row r="39" spans="1:16" x14ac:dyDescent="0.25">
      <c r="A39" s="108"/>
      <c r="B39" s="109"/>
      <c r="C39" s="110"/>
      <c r="D39" s="111"/>
      <c r="E39" s="110"/>
      <c r="G39" s="110"/>
      <c r="H39" s="112">
        <v>2</v>
      </c>
      <c r="I39" s="113">
        <v>2</v>
      </c>
      <c r="J39" s="114">
        <v>1</v>
      </c>
      <c r="K39" s="102">
        <v>6</v>
      </c>
      <c r="L39" s="117" t="s">
        <v>28</v>
      </c>
      <c r="M39" s="63" t="s">
        <v>103</v>
      </c>
      <c r="N39" s="118"/>
      <c r="O39" s="119">
        <f>#REF!</f>
        <v>342062</v>
      </c>
      <c r="P39" s="120"/>
    </row>
    <row r="40" spans="1:16" x14ac:dyDescent="0.25">
      <c r="A40" s="108"/>
      <c r="B40" s="109"/>
      <c r="C40" s="110"/>
      <c r="D40" s="111"/>
      <c r="E40" s="110"/>
      <c r="G40" s="110"/>
      <c r="H40" s="112">
        <v>2</v>
      </c>
      <c r="I40" s="113">
        <v>2</v>
      </c>
      <c r="J40" s="114">
        <v>1</v>
      </c>
      <c r="K40" s="112">
        <v>7</v>
      </c>
      <c r="L40" s="117"/>
      <c r="M40" s="63" t="s">
        <v>104</v>
      </c>
      <c r="N40" s="118"/>
      <c r="O40" s="119">
        <f>#REF!</f>
        <v>20623</v>
      </c>
      <c r="P40" s="120"/>
    </row>
    <row r="41" spans="1:16" x14ac:dyDescent="0.25">
      <c r="A41" s="108"/>
      <c r="B41" s="109"/>
      <c r="C41" s="110"/>
      <c r="D41" s="111"/>
      <c r="E41" s="110"/>
      <c r="G41" s="110"/>
      <c r="H41" s="112">
        <v>2</v>
      </c>
      <c r="I41" s="113">
        <v>2</v>
      </c>
      <c r="J41" s="114">
        <v>1</v>
      </c>
      <c r="K41" s="112">
        <v>8</v>
      </c>
      <c r="L41" s="117"/>
      <c r="M41" s="63" t="s">
        <v>105</v>
      </c>
      <c r="N41" s="118"/>
      <c r="O41" s="119">
        <f>#REF!</f>
        <v>7119</v>
      </c>
      <c r="P41" s="120"/>
    </row>
    <row r="42" spans="1:16" x14ac:dyDescent="0.25">
      <c r="A42" s="108"/>
      <c r="B42" s="109"/>
      <c r="C42" s="110"/>
      <c r="D42" s="111"/>
      <c r="E42" s="110"/>
      <c r="G42" s="110"/>
      <c r="H42" s="112">
        <v>2</v>
      </c>
      <c r="I42" s="121">
        <v>2</v>
      </c>
      <c r="J42" s="122">
        <v>2</v>
      </c>
      <c r="K42" s="102"/>
      <c r="L42" s="103"/>
      <c r="M42" s="104" t="s">
        <v>106</v>
      </c>
      <c r="N42" s="105"/>
      <c r="O42" s="115">
        <f>+O43</f>
        <v>1900224</v>
      </c>
      <c r="P42" s="116"/>
    </row>
    <row r="43" spans="1:16" x14ac:dyDescent="0.25">
      <c r="A43" s="108"/>
      <c r="B43" s="109"/>
      <c r="C43" s="110"/>
      <c r="D43" s="111"/>
      <c r="E43" s="110"/>
      <c r="G43" s="110"/>
      <c r="H43" s="112">
        <v>2</v>
      </c>
      <c r="I43" s="113">
        <v>2</v>
      </c>
      <c r="J43" s="114">
        <v>2</v>
      </c>
      <c r="K43" s="112">
        <v>1</v>
      </c>
      <c r="L43" s="117"/>
      <c r="M43" s="63" t="s">
        <v>107</v>
      </c>
      <c r="N43" s="118"/>
      <c r="O43" s="119">
        <f>#REF!</f>
        <v>1900224</v>
      </c>
      <c r="P43" s="120"/>
    </row>
    <row r="44" spans="1:16" x14ac:dyDescent="0.25">
      <c r="A44" s="108"/>
      <c r="B44" s="109"/>
      <c r="C44" s="110"/>
      <c r="D44" s="111"/>
      <c r="E44" s="110"/>
      <c r="G44" s="110"/>
      <c r="H44" s="112">
        <v>2</v>
      </c>
      <c r="I44" s="121">
        <v>2</v>
      </c>
      <c r="J44" s="122">
        <v>3</v>
      </c>
      <c r="K44" s="102"/>
      <c r="L44" s="103"/>
      <c r="M44" s="104" t="s">
        <v>108</v>
      </c>
      <c r="N44" s="105"/>
      <c r="O44" s="115">
        <f>+O45</f>
        <v>307045</v>
      </c>
      <c r="P44" s="116"/>
    </row>
    <row r="45" spans="1:16" x14ac:dyDescent="0.25">
      <c r="A45" s="108"/>
      <c r="B45" s="109"/>
      <c r="C45" s="110"/>
      <c r="D45" s="111"/>
      <c r="E45" s="110"/>
      <c r="G45" s="110"/>
      <c r="H45" s="112">
        <v>2</v>
      </c>
      <c r="I45" s="121">
        <v>2</v>
      </c>
      <c r="J45" s="122">
        <v>3</v>
      </c>
      <c r="K45" s="112">
        <v>1</v>
      </c>
      <c r="L45" s="117"/>
      <c r="M45" s="63" t="s">
        <v>109</v>
      </c>
      <c r="N45" s="118"/>
      <c r="O45" s="119">
        <f>#REF!</f>
        <v>307045</v>
      </c>
      <c r="P45" s="120"/>
    </row>
    <row r="46" spans="1:16" x14ac:dyDescent="0.25">
      <c r="A46" s="108"/>
      <c r="B46" s="109"/>
      <c r="C46" s="110"/>
      <c r="D46" s="111"/>
      <c r="E46" s="110"/>
      <c r="G46" s="110"/>
      <c r="H46" s="112">
        <v>2</v>
      </c>
      <c r="I46" s="121">
        <v>2</v>
      </c>
      <c r="J46" s="122">
        <v>4</v>
      </c>
      <c r="K46" s="102"/>
      <c r="L46" s="103"/>
      <c r="M46" s="104" t="s">
        <v>110</v>
      </c>
      <c r="N46" s="105"/>
      <c r="O46" s="115">
        <f>+O47</f>
        <v>119740</v>
      </c>
      <c r="P46" s="116"/>
    </row>
    <row r="47" spans="1:16" x14ac:dyDescent="0.25">
      <c r="A47" s="108"/>
      <c r="B47" s="109"/>
      <c r="C47" s="110"/>
      <c r="D47" s="111"/>
      <c r="E47" s="110"/>
      <c r="G47" s="110"/>
      <c r="H47" s="112">
        <v>2</v>
      </c>
      <c r="I47" s="121">
        <v>2</v>
      </c>
      <c r="J47" s="122">
        <v>4</v>
      </c>
      <c r="K47" s="112">
        <v>1</v>
      </c>
      <c r="L47" s="117"/>
      <c r="M47" s="63" t="s">
        <v>111</v>
      </c>
      <c r="N47" s="118"/>
      <c r="O47" s="119">
        <f>#REF!</f>
        <v>119740</v>
      </c>
      <c r="P47" s="120"/>
    </row>
    <row r="48" spans="1:16" hidden="1" x14ac:dyDescent="0.25">
      <c r="A48" s="108"/>
      <c r="B48" s="109"/>
      <c r="C48" s="110"/>
      <c r="D48" s="111"/>
      <c r="E48" s="110"/>
      <c r="G48" s="110"/>
      <c r="H48" s="112">
        <v>2</v>
      </c>
      <c r="I48" s="121">
        <v>2</v>
      </c>
      <c r="J48" s="122">
        <v>5</v>
      </c>
      <c r="K48" s="102"/>
      <c r="L48" s="103"/>
      <c r="M48" s="104" t="s">
        <v>112</v>
      </c>
      <c r="N48" s="105"/>
      <c r="O48" s="115">
        <f>+O49+O50</f>
        <v>0</v>
      </c>
      <c r="P48" s="116"/>
    </row>
    <row r="49" spans="1:16" hidden="1" x14ac:dyDescent="0.25">
      <c r="A49" s="108"/>
      <c r="B49" s="109"/>
      <c r="C49" s="110"/>
      <c r="D49" s="111"/>
      <c r="E49" s="110"/>
      <c r="G49" s="110"/>
      <c r="H49" s="112">
        <v>2</v>
      </c>
      <c r="I49" s="121">
        <v>2</v>
      </c>
      <c r="J49" s="122">
        <v>5</v>
      </c>
      <c r="K49" s="112">
        <v>1</v>
      </c>
      <c r="L49" s="117"/>
      <c r="M49" s="63" t="s">
        <v>113</v>
      </c>
      <c r="N49" s="118"/>
      <c r="O49" s="119">
        <f>#REF!</f>
        <v>0</v>
      </c>
      <c r="P49" s="120"/>
    </row>
    <row r="50" spans="1:16" hidden="1" x14ac:dyDescent="0.25">
      <c r="A50" s="108"/>
      <c r="B50" s="109"/>
      <c r="C50" s="110"/>
      <c r="D50" s="111"/>
      <c r="E50" s="110"/>
      <c r="G50" s="110"/>
      <c r="H50" s="112">
        <v>2</v>
      </c>
      <c r="I50" s="121">
        <v>2</v>
      </c>
      <c r="J50" s="122">
        <v>5</v>
      </c>
      <c r="K50" s="112">
        <v>4</v>
      </c>
      <c r="L50" s="117"/>
      <c r="M50" s="63" t="s">
        <v>114</v>
      </c>
      <c r="N50" s="118"/>
      <c r="O50" s="119">
        <f>#REF!</f>
        <v>0</v>
      </c>
      <c r="P50" s="120"/>
    </row>
    <row r="51" spans="1:16" x14ac:dyDescent="0.25">
      <c r="A51" s="108"/>
      <c r="B51" s="109"/>
      <c r="C51" s="110"/>
      <c r="D51" s="111"/>
      <c r="E51" s="110"/>
      <c r="G51" s="110"/>
      <c r="H51" s="112">
        <v>2</v>
      </c>
      <c r="I51" s="121">
        <v>2</v>
      </c>
      <c r="J51" s="122">
        <v>6</v>
      </c>
      <c r="K51" s="102"/>
      <c r="L51" s="103"/>
      <c r="M51" s="104" t="s">
        <v>115</v>
      </c>
      <c r="N51" s="105"/>
      <c r="O51" s="115">
        <f>+O52+O53</f>
        <v>1953548</v>
      </c>
      <c r="P51" s="116"/>
    </row>
    <row r="52" spans="1:16" x14ac:dyDescent="0.25">
      <c r="A52" s="108"/>
      <c r="B52" s="109"/>
      <c r="C52" s="110"/>
      <c r="D52" s="111"/>
      <c r="E52" s="110"/>
      <c r="G52" s="110"/>
      <c r="H52" s="112">
        <v>2</v>
      </c>
      <c r="I52" s="121">
        <v>2</v>
      </c>
      <c r="J52" s="122">
        <v>6</v>
      </c>
      <c r="K52" s="112">
        <v>2</v>
      </c>
      <c r="L52" s="117"/>
      <c r="M52" s="63" t="s">
        <v>116</v>
      </c>
      <c r="N52" s="118"/>
      <c r="O52" s="119">
        <f>#REF!</f>
        <v>102917</v>
      </c>
      <c r="P52" s="120"/>
    </row>
    <row r="53" spans="1:16" x14ac:dyDescent="0.25">
      <c r="A53" s="108"/>
      <c r="B53" s="109"/>
      <c r="C53" s="110"/>
      <c r="D53" s="111"/>
      <c r="E53" s="110"/>
      <c r="G53" s="110"/>
      <c r="H53" s="112">
        <v>2</v>
      </c>
      <c r="I53" s="121">
        <v>2</v>
      </c>
      <c r="J53" s="122">
        <v>6</v>
      </c>
      <c r="K53" s="112">
        <v>3</v>
      </c>
      <c r="L53" s="117"/>
      <c r="M53" s="63" t="s">
        <v>117</v>
      </c>
      <c r="N53" s="118"/>
      <c r="O53" s="119">
        <f>#REF!</f>
        <v>1850631</v>
      </c>
      <c r="P53" s="120"/>
    </row>
    <row r="54" spans="1:16" ht="29.25" x14ac:dyDescent="0.25">
      <c r="A54" s="108"/>
      <c r="B54" s="109"/>
      <c r="C54" s="110"/>
      <c r="D54" s="111"/>
      <c r="E54" s="110"/>
      <c r="G54" s="110"/>
      <c r="H54" s="112">
        <v>2</v>
      </c>
      <c r="I54" s="121">
        <v>2</v>
      </c>
      <c r="J54" s="122">
        <v>7</v>
      </c>
      <c r="K54" s="102"/>
      <c r="L54" s="103"/>
      <c r="M54" s="123" t="s">
        <v>118</v>
      </c>
      <c r="N54" s="105"/>
      <c r="O54" s="416">
        <f>+O56+O58</f>
        <v>109906</v>
      </c>
      <c r="P54" s="116"/>
    </row>
    <row r="55" spans="1:16" x14ac:dyDescent="0.25">
      <c r="A55" s="108"/>
      <c r="B55" s="109"/>
      <c r="C55" s="110"/>
      <c r="D55" s="111"/>
      <c r="E55" s="110"/>
      <c r="G55" s="110"/>
      <c r="H55" s="112">
        <v>2</v>
      </c>
      <c r="I55" s="121">
        <v>2</v>
      </c>
      <c r="J55" s="122">
        <v>7</v>
      </c>
      <c r="K55" s="102"/>
      <c r="L55" s="103"/>
      <c r="M55" s="123" t="s">
        <v>119</v>
      </c>
      <c r="N55" s="105"/>
      <c r="O55" s="416"/>
      <c r="P55" s="116"/>
    </row>
    <row r="56" spans="1:16" x14ac:dyDescent="0.25">
      <c r="A56" s="108"/>
      <c r="B56" s="109"/>
      <c r="C56" s="110"/>
      <c r="D56" s="111"/>
      <c r="E56" s="110"/>
      <c r="G56" s="110"/>
      <c r="H56" s="112">
        <v>2</v>
      </c>
      <c r="I56" s="121">
        <v>2</v>
      </c>
      <c r="J56" s="122">
        <v>7</v>
      </c>
      <c r="K56" s="102">
        <v>1</v>
      </c>
      <c r="L56" s="117"/>
      <c r="M56" s="63" t="s">
        <v>120</v>
      </c>
      <c r="N56" s="118"/>
      <c r="O56" s="115">
        <f>+O57</f>
        <v>42130</v>
      </c>
      <c r="P56" s="120"/>
    </row>
    <row r="57" spans="1:16" x14ac:dyDescent="0.25">
      <c r="A57" s="108"/>
      <c r="B57" s="109"/>
      <c r="C57" s="110"/>
      <c r="D57" s="111"/>
      <c r="E57" s="110"/>
      <c r="G57" s="110"/>
      <c r="H57" s="112">
        <v>2</v>
      </c>
      <c r="I57" s="121">
        <v>2</v>
      </c>
      <c r="J57" s="122">
        <v>7</v>
      </c>
      <c r="K57" s="102">
        <v>1</v>
      </c>
      <c r="L57" s="117" t="s">
        <v>34</v>
      </c>
      <c r="M57" s="63" t="s">
        <v>121</v>
      </c>
      <c r="N57" s="118"/>
      <c r="O57" s="119">
        <f>#REF!</f>
        <v>42130</v>
      </c>
      <c r="P57" s="120"/>
    </row>
    <row r="58" spans="1:16" x14ac:dyDescent="0.25">
      <c r="A58" s="108"/>
      <c r="B58" s="109"/>
      <c r="C58" s="110"/>
      <c r="D58" s="111"/>
      <c r="E58" s="110"/>
      <c r="G58" s="110"/>
      <c r="H58" s="112">
        <v>2</v>
      </c>
      <c r="I58" s="113">
        <v>2</v>
      </c>
      <c r="J58" s="114">
        <v>7</v>
      </c>
      <c r="K58" s="102">
        <v>2</v>
      </c>
      <c r="L58" s="117"/>
      <c r="M58" s="63" t="s">
        <v>122</v>
      </c>
      <c r="N58" s="118"/>
      <c r="O58" s="115">
        <f>+O59+O60+O61</f>
        <v>67776</v>
      </c>
      <c r="P58" s="120"/>
    </row>
    <row r="59" spans="1:16" x14ac:dyDescent="0.25">
      <c r="A59" s="108"/>
      <c r="B59" s="109"/>
      <c r="C59" s="110"/>
      <c r="D59" s="111"/>
      <c r="E59" s="110"/>
      <c r="G59" s="110"/>
      <c r="H59" s="112">
        <v>2</v>
      </c>
      <c r="I59" s="113">
        <v>2</v>
      </c>
      <c r="J59" s="114">
        <v>7</v>
      </c>
      <c r="K59" s="102">
        <v>2</v>
      </c>
      <c r="L59" s="117" t="s">
        <v>28</v>
      </c>
      <c r="M59" s="63" t="s">
        <v>123</v>
      </c>
      <c r="N59" s="118"/>
      <c r="O59" s="124">
        <f>#REF!+#REF!</f>
        <v>21964</v>
      </c>
      <c r="P59" s="120"/>
    </row>
    <row r="60" spans="1:16" x14ac:dyDescent="0.25">
      <c r="A60" s="108"/>
      <c r="B60" s="109"/>
      <c r="C60" s="110"/>
      <c r="D60" s="111"/>
      <c r="E60" s="110"/>
      <c r="G60" s="110"/>
      <c r="H60" s="112">
        <v>2</v>
      </c>
      <c r="I60" s="113">
        <v>2</v>
      </c>
      <c r="J60" s="114">
        <v>7</v>
      </c>
      <c r="K60" s="102">
        <v>2</v>
      </c>
      <c r="L60" s="117" t="s">
        <v>124</v>
      </c>
      <c r="M60" s="63" t="s">
        <v>125</v>
      </c>
      <c r="N60" s="118"/>
      <c r="O60" s="124">
        <f>#REF!+#REF!+#REF!</f>
        <v>43878</v>
      </c>
      <c r="P60" s="120"/>
    </row>
    <row r="61" spans="1:16" x14ac:dyDescent="0.25">
      <c r="A61" s="108"/>
      <c r="B61" s="109"/>
      <c r="C61" s="110"/>
      <c r="D61" s="111"/>
      <c r="E61" s="110"/>
      <c r="G61" s="110"/>
      <c r="H61" s="112">
        <v>2</v>
      </c>
      <c r="I61" s="113">
        <v>2</v>
      </c>
      <c r="J61" s="114">
        <v>7</v>
      </c>
      <c r="K61" s="112">
        <v>3</v>
      </c>
      <c r="L61" s="117"/>
      <c r="M61" s="63" t="s">
        <v>119</v>
      </c>
      <c r="N61" s="118"/>
      <c r="O61" s="124">
        <f>#REF!</f>
        <v>1934</v>
      </c>
      <c r="P61" s="120"/>
    </row>
    <row r="62" spans="1:16" x14ac:dyDescent="0.25">
      <c r="A62" s="108"/>
      <c r="B62" s="109"/>
      <c r="C62" s="110"/>
      <c r="D62" s="111"/>
      <c r="E62" s="110"/>
      <c r="G62" s="110"/>
      <c r="H62" s="112">
        <v>2</v>
      </c>
      <c r="I62" s="121">
        <v>2</v>
      </c>
      <c r="J62" s="122">
        <v>8</v>
      </c>
      <c r="K62" s="102"/>
      <c r="L62" s="103"/>
      <c r="M62" s="104" t="s">
        <v>126</v>
      </c>
      <c r="N62" s="105"/>
      <c r="O62" s="125">
        <f>+O63+O64+O71+O69</f>
        <v>2764203.58</v>
      </c>
      <c r="P62" s="116"/>
    </row>
    <row r="63" spans="1:16" x14ac:dyDescent="0.25">
      <c r="A63" s="108"/>
      <c r="B63" s="109"/>
      <c r="C63" s="110"/>
      <c r="D63" s="111"/>
      <c r="E63" s="110"/>
      <c r="G63" s="110"/>
      <c r="H63" s="112">
        <v>2</v>
      </c>
      <c r="I63" s="121">
        <v>2</v>
      </c>
      <c r="J63" s="122">
        <v>8</v>
      </c>
      <c r="K63" s="112">
        <v>4</v>
      </c>
      <c r="L63" s="117"/>
      <c r="M63" s="63" t="s">
        <v>127</v>
      </c>
      <c r="N63" s="118"/>
      <c r="O63" s="124">
        <f>#REF!</f>
        <v>4830</v>
      </c>
      <c r="P63" s="120"/>
    </row>
    <row r="64" spans="1:16" x14ac:dyDescent="0.25">
      <c r="A64" s="108"/>
      <c r="B64" s="109"/>
      <c r="C64" s="110"/>
      <c r="D64" s="111"/>
      <c r="E64" s="110"/>
      <c r="G64" s="110"/>
      <c r="H64" s="112">
        <v>2</v>
      </c>
      <c r="I64" s="121">
        <v>2</v>
      </c>
      <c r="J64" s="122">
        <v>8</v>
      </c>
      <c r="K64" s="102">
        <v>7</v>
      </c>
      <c r="L64" s="117"/>
      <c r="M64" s="63" t="s">
        <v>128</v>
      </c>
      <c r="N64" s="118"/>
      <c r="O64" s="125">
        <f>O65+O66+O67+O68</f>
        <v>1239417</v>
      </c>
      <c r="P64" s="120"/>
    </row>
    <row r="65" spans="1:16" hidden="1" x14ac:dyDescent="0.25">
      <c r="A65" s="108"/>
      <c r="B65" s="109"/>
      <c r="C65" s="110"/>
      <c r="D65" s="111"/>
      <c r="E65" s="110"/>
      <c r="G65" s="110"/>
      <c r="H65" s="112">
        <v>2</v>
      </c>
      <c r="I65" s="121">
        <v>2</v>
      </c>
      <c r="J65" s="122">
        <v>8</v>
      </c>
      <c r="K65" s="102">
        <v>7</v>
      </c>
      <c r="L65" s="117" t="s">
        <v>31</v>
      </c>
      <c r="M65" s="63" t="s">
        <v>129</v>
      </c>
      <c r="N65" s="118"/>
      <c r="O65" s="124">
        <f>#REF!</f>
        <v>0</v>
      </c>
      <c r="P65" s="120"/>
    </row>
    <row r="66" spans="1:16" hidden="1" x14ac:dyDescent="0.25">
      <c r="A66" s="108"/>
      <c r="B66" s="109"/>
      <c r="C66" s="110"/>
      <c r="D66" s="111"/>
      <c r="E66" s="110"/>
      <c r="G66" s="110"/>
      <c r="H66" s="112">
        <v>2</v>
      </c>
      <c r="I66" s="121">
        <v>2</v>
      </c>
      <c r="J66" s="122">
        <v>8</v>
      </c>
      <c r="K66" s="112">
        <v>7</v>
      </c>
      <c r="L66" s="117" t="s">
        <v>37</v>
      </c>
      <c r="M66" s="63" t="s">
        <v>130</v>
      </c>
      <c r="N66" s="118"/>
      <c r="O66" s="124">
        <f>#REF!</f>
        <v>0</v>
      </c>
      <c r="P66" s="120"/>
    </row>
    <row r="67" spans="1:16" hidden="1" x14ac:dyDescent="0.25">
      <c r="A67" s="108"/>
      <c r="B67" s="109"/>
      <c r="C67" s="110"/>
      <c r="D67" s="111"/>
      <c r="E67" s="110"/>
      <c r="G67" s="110"/>
      <c r="H67" s="112">
        <v>2</v>
      </c>
      <c r="I67" s="121">
        <v>2</v>
      </c>
      <c r="J67" s="122">
        <v>8</v>
      </c>
      <c r="K67" s="112">
        <v>7</v>
      </c>
      <c r="L67" s="117" t="s">
        <v>131</v>
      </c>
      <c r="M67" s="63" t="s">
        <v>132</v>
      </c>
      <c r="N67" s="118"/>
      <c r="O67" s="124">
        <f>#REF!</f>
        <v>0</v>
      </c>
      <c r="P67" s="120"/>
    </row>
    <row r="68" spans="1:16" x14ac:dyDescent="0.25">
      <c r="A68" s="108"/>
      <c r="B68" s="109"/>
      <c r="C68" s="110"/>
      <c r="D68" s="111"/>
      <c r="E68" s="110"/>
      <c r="G68" s="110"/>
      <c r="H68" s="112">
        <v>2</v>
      </c>
      <c r="I68" s="121">
        <v>2</v>
      </c>
      <c r="J68" s="122">
        <v>8</v>
      </c>
      <c r="K68" s="112">
        <v>7</v>
      </c>
      <c r="L68" s="117" t="s">
        <v>124</v>
      </c>
      <c r="M68" s="63" t="s">
        <v>133</v>
      </c>
      <c r="N68" s="118"/>
      <c r="O68" s="124">
        <f>ROUND(#REF!,0)</f>
        <v>1239417</v>
      </c>
      <c r="P68" s="120"/>
    </row>
    <row r="69" spans="1:16" x14ac:dyDescent="0.25">
      <c r="A69" s="108"/>
      <c r="B69" s="109"/>
      <c r="C69" s="110"/>
      <c r="D69" s="111"/>
      <c r="E69" s="110"/>
      <c r="G69" s="110"/>
      <c r="H69" s="112">
        <v>2</v>
      </c>
      <c r="I69" s="113">
        <v>2</v>
      </c>
      <c r="J69" s="114">
        <v>8</v>
      </c>
      <c r="K69" s="102">
        <v>8</v>
      </c>
      <c r="L69" s="117"/>
      <c r="M69" s="63" t="s">
        <v>134</v>
      </c>
      <c r="N69" s="118"/>
      <c r="O69" s="125">
        <f>+O70</f>
        <v>29977.58</v>
      </c>
      <c r="P69" s="120"/>
    </row>
    <row r="70" spans="1:16" x14ac:dyDescent="0.25">
      <c r="A70" s="108"/>
      <c r="B70" s="109"/>
      <c r="C70" s="110"/>
      <c r="D70" s="111"/>
      <c r="E70" s="110"/>
      <c r="G70" s="110"/>
      <c r="H70" s="112">
        <v>2</v>
      </c>
      <c r="I70" s="113">
        <v>2</v>
      </c>
      <c r="J70" s="114">
        <v>8</v>
      </c>
      <c r="K70" s="102">
        <v>8</v>
      </c>
      <c r="L70" s="117" t="s">
        <v>28</v>
      </c>
      <c r="M70" s="63" t="s">
        <v>135</v>
      </c>
      <c r="N70" s="118"/>
      <c r="O70" s="124">
        <f>#REF!</f>
        <v>29977.58</v>
      </c>
      <c r="P70" s="120"/>
    </row>
    <row r="71" spans="1:16" x14ac:dyDescent="0.25">
      <c r="A71" s="108"/>
      <c r="B71" s="109"/>
      <c r="C71" s="110"/>
      <c r="D71" s="111"/>
      <c r="E71" s="110"/>
      <c r="G71" s="110"/>
      <c r="H71" s="112">
        <v>2</v>
      </c>
      <c r="I71" s="113">
        <v>2</v>
      </c>
      <c r="J71" s="114">
        <v>8</v>
      </c>
      <c r="K71" s="102">
        <v>9</v>
      </c>
      <c r="L71" s="117"/>
      <c r="M71" s="63" t="s">
        <v>136</v>
      </c>
      <c r="N71" s="118"/>
      <c r="O71" s="125">
        <f>+O72</f>
        <v>1489979</v>
      </c>
      <c r="P71" s="120"/>
    </row>
    <row r="72" spans="1:16" ht="15.75" thickBot="1" x14ac:dyDescent="0.3">
      <c r="A72" s="126"/>
      <c r="B72" s="127"/>
      <c r="C72" s="128"/>
      <c r="D72" s="129"/>
      <c r="E72" s="128"/>
      <c r="F72" s="130"/>
      <c r="G72" s="128"/>
      <c r="H72" s="131">
        <v>2</v>
      </c>
      <c r="I72" s="132">
        <v>2</v>
      </c>
      <c r="J72" s="132">
        <v>8</v>
      </c>
      <c r="K72" s="133">
        <v>9</v>
      </c>
      <c r="L72" s="134" t="s">
        <v>131</v>
      </c>
      <c r="M72" s="130" t="s">
        <v>137</v>
      </c>
      <c r="N72" s="135"/>
      <c r="O72" s="136">
        <f>#REF!+#REF!</f>
        <v>1489979</v>
      </c>
      <c r="P72" s="137"/>
    </row>
    <row r="73" spans="1:16" x14ac:dyDescent="0.25">
      <c r="A73" s="138"/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</row>
    <row r="74" spans="1:16" x14ac:dyDescent="0.25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x14ac:dyDescent="0.25">
      <c r="A75" s="64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</row>
    <row r="76" spans="1:16" x14ac:dyDescent="0.25">
      <c r="A76" s="64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</row>
    <row r="77" spans="1:16" x14ac:dyDescent="0.25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x14ac:dyDescent="0.25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x14ac:dyDescent="0.25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x14ac:dyDescent="0.25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x14ac:dyDescent="0.25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x14ac:dyDescent="0.25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15.75" thickBot="1" x14ac:dyDescent="0.3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x14ac:dyDescent="0.25">
      <c r="A84" s="417">
        <v>3</v>
      </c>
      <c r="B84" s="418"/>
      <c r="C84" s="418"/>
      <c r="D84" s="418"/>
      <c r="E84" s="418"/>
      <c r="F84" s="418"/>
      <c r="G84" s="418"/>
      <c r="H84" s="418"/>
      <c r="I84" s="418"/>
      <c r="J84" s="418"/>
      <c r="K84" s="418"/>
      <c r="L84" s="418"/>
      <c r="M84" s="418"/>
      <c r="N84" s="418"/>
      <c r="O84" s="418"/>
      <c r="P84" s="419"/>
    </row>
    <row r="85" spans="1:16" x14ac:dyDescent="0.25">
      <c r="A85" s="420" t="s">
        <v>54</v>
      </c>
      <c r="B85" s="421"/>
      <c r="C85" s="421"/>
      <c r="D85" s="421"/>
      <c r="E85" s="421"/>
      <c r="F85" s="421"/>
      <c r="G85" s="421"/>
      <c r="H85" s="421"/>
      <c r="I85" s="421"/>
      <c r="J85" s="421"/>
      <c r="K85" s="421"/>
      <c r="L85" s="421"/>
      <c r="M85" s="421"/>
      <c r="N85" s="421"/>
      <c r="O85" s="421"/>
      <c r="P85" s="422"/>
    </row>
    <row r="86" spans="1:16" ht="18.75" x14ac:dyDescent="0.4">
      <c r="A86" s="65"/>
      <c r="N86" s="66" t="s">
        <v>138</v>
      </c>
      <c r="P86" s="67"/>
    </row>
    <row r="87" spans="1:16" x14ac:dyDescent="0.25">
      <c r="A87" s="65"/>
      <c r="P87" s="139"/>
    </row>
    <row r="88" spans="1:16" x14ac:dyDescent="0.25">
      <c r="A88" s="68" t="s">
        <v>56</v>
      </c>
      <c r="N88" s="69" t="s">
        <v>3</v>
      </c>
      <c r="P88" s="67"/>
    </row>
    <row r="89" spans="1:16" x14ac:dyDescent="0.25">
      <c r="A89" s="68" t="s">
        <v>57</v>
      </c>
      <c r="N89" s="69" t="s">
        <v>5</v>
      </c>
      <c r="P89" s="67"/>
    </row>
    <row r="90" spans="1:16" x14ac:dyDescent="0.25">
      <c r="A90" s="68" t="str">
        <f>+A8</f>
        <v>MES: MAYO</v>
      </c>
      <c r="N90" s="69" t="s">
        <v>7</v>
      </c>
      <c r="P90" s="67"/>
    </row>
    <row r="91" spans="1:16" ht="15.75" thickBot="1" x14ac:dyDescent="0.3">
      <c r="A91" s="70" t="str">
        <f>+A9</f>
        <v>AÑO : 2026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 t="s">
        <v>9</v>
      </c>
      <c r="O91" s="71"/>
      <c r="P91" s="72"/>
    </row>
    <row r="92" spans="1:16" ht="15.75" thickBot="1" x14ac:dyDescent="0.3">
      <c r="A92" s="140"/>
      <c r="P92" s="140"/>
    </row>
    <row r="93" spans="1:16" ht="15.75" thickBot="1" x14ac:dyDescent="0.3">
      <c r="A93" s="423" t="s">
        <v>58</v>
      </c>
      <c r="B93" s="424"/>
      <c r="C93" s="424"/>
      <c r="D93" s="424"/>
      <c r="E93" s="424"/>
      <c r="F93" s="424"/>
      <c r="G93" s="424"/>
      <c r="H93" s="424"/>
      <c r="I93" s="424"/>
      <c r="J93" s="424"/>
      <c r="K93" s="73"/>
      <c r="L93" s="73"/>
      <c r="M93" s="73"/>
      <c r="N93" s="425" t="s">
        <v>59</v>
      </c>
      <c r="O93" s="426"/>
      <c r="P93" s="427"/>
    </row>
    <row r="94" spans="1:16" x14ac:dyDescent="0.25">
      <c r="A94" s="404" t="s">
        <v>15</v>
      </c>
      <c r="B94" s="405"/>
      <c r="C94" s="405"/>
      <c r="D94" s="405"/>
      <c r="E94" s="405"/>
      <c r="F94" s="405"/>
      <c r="G94" s="406"/>
      <c r="H94" s="74"/>
      <c r="I94" s="407" t="s">
        <v>60</v>
      </c>
      <c r="J94" s="408"/>
      <c r="K94" s="408"/>
      <c r="L94" s="408"/>
      <c r="M94" s="409"/>
      <c r="N94" s="141" t="s">
        <v>61</v>
      </c>
      <c r="O94" s="142" t="s">
        <v>62</v>
      </c>
      <c r="P94" s="143" t="s">
        <v>63</v>
      </c>
    </row>
    <row r="95" spans="1:16" x14ac:dyDescent="0.25">
      <c r="A95" s="144"/>
      <c r="B95" s="79" t="s">
        <v>64</v>
      </c>
      <c r="C95" s="145"/>
      <c r="D95" s="79"/>
      <c r="E95" s="145"/>
      <c r="F95" s="79"/>
      <c r="G95" s="145"/>
      <c r="H95" s="145"/>
      <c r="I95" s="79"/>
      <c r="J95" s="79"/>
      <c r="K95" s="79"/>
      <c r="L95" s="79"/>
      <c r="M95" s="410"/>
      <c r="N95" s="84"/>
      <c r="O95" s="85"/>
      <c r="P95" s="86"/>
    </row>
    <row r="96" spans="1:16" ht="15.75" thickBot="1" x14ac:dyDescent="0.3">
      <c r="A96" s="146" t="s">
        <v>65</v>
      </c>
      <c r="B96" s="147" t="s">
        <v>65</v>
      </c>
      <c r="C96" s="90" t="s">
        <v>66</v>
      </c>
      <c r="D96" s="147" t="s">
        <v>67</v>
      </c>
      <c r="E96" s="90" t="s">
        <v>68</v>
      </c>
      <c r="F96" s="147" t="s">
        <v>69</v>
      </c>
      <c r="G96" s="90" t="s">
        <v>139</v>
      </c>
      <c r="H96" s="90" t="s">
        <v>71</v>
      </c>
      <c r="I96" s="147" t="s">
        <v>72</v>
      </c>
      <c r="J96" s="147" t="s">
        <v>73</v>
      </c>
      <c r="K96" s="147"/>
      <c r="L96" s="147" t="s">
        <v>75</v>
      </c>
      <c r="M96" s="411"/>
      <c r="N96" s="148" t="s">
        <v>22</v>
      </c>
      <c r="O96" s="149" t="s">
        <v>23</v>
      </c>
      <c r="P96" s="150" t="s">
        <v>24</v>
      </c>
    </row>
    <row r="97" spans="1:16" x14ac:dyDescent="0.25">
      <c r="A97" s="94" t="s">
        <v>28</v>
      </c>
      <c r="B97" s="95" t="s">
        <v>77</v>
      </c>
      <c r="C97" s="96"/>
      <c r="D97" s="97" t="s">
        <v>28</v>
      </c>
      <c r="E97" s="96"/>
      <c r="F97" s="151" t="s">
        <v>78</v>
      </c>
      <c r="G97" s="152">
        <v>9998</v>
      </c>
      <c r="H97" s="99">
        <v>2</v>
      </c>
      <c r="I97" s="100">
        <v>3</v>
      </c>
      <c r="J97" s="153"/>
      <c r="K97" s="154"/>
      <c r="L97" s="154"/>
      <c r="M97" s="96" t="s">
        <v>140</v>
      </c>
      <c r="N97" s="106"/>
      <c r="O97" s="155">
        <f>+O98+O100+O104+O107+O102</f>
        <v>703392</v>
      </c>
      <c r="P97" s="107"/>
    </row>
    <row r="98" spans="1:16" x14ac:dyDescent="0.25">
      <c r="A98" s="108"/>
      <c r="B98" s="109"/>
      <c r="C98" s="110"/>
      <c r="D98" s="111"/>
      <c r="E98" s="110"/>
      <c r="G98" s="156"/>
      <c r="H98" s="112">
        <v>2</v>
      </c>
      <c r="I98" s="113">
        <v>3</v>
      </c>
      <c r="J98" s="102">
        <v>2</v>
      </c>
      <c r="K98" s="157"/>
      <c r="L98" s="157"/>
      <c r="M98" s="158" t="s">
        <v>141</v>
      </c>
      <c r="N98" s="124"/>
      <c r="O98" s="105">
        <f>+O99</f>
        <v>2428</v>
      </c>
      <c r="P98" s="120"/>
    </row>
    <row r="99" spans="1:16" x14ac:dyDescent="0.25">
      <c r="A99" s="108"/>
      <c r="B99" s="109"/>
      <c r="C99" s="110"/>
      <c r="D99" s="111"/>
      <c r="E99" s="110"/>
      <c r="G99" s="156"/>
      <c r="H99" s="112">
        <v>2</v>
      </c>
      <c r="I99" s="113">
        <v>3</v>
      </c>
      <c r="J99" s="112">
        <v>2</v>
      </c>
      <c r="K99" s="157">
        <v>3</v>
      </c>
      <c r="L99" s="157"/>
      <c r="M99" s="110" t="s">
        <v>142</v>
      </c>
      <c r="N99" s="124"/>
      <c r="O99" s="118">
        <f>#REF!</f>
        <v>2428</v>
      </c>
      <c r="P99" s="120"/>
    </row>
    <row r="100" spans="1:16" x14ac:dyDescent="0.25">
      <c r="A100" s="108"/>
      <c r="B100" s="109"/>
      <c r="C100" s="110"/>
      <c r="D100" s="111"/>
      <c r="E100" s="110"/>
      <c r="G100" s="156"/>
      <c r="H100" s="112">
        <v>2</v>
      </c>
      <c r="I100" s="113">
        <v>3</v>
      </c>
      <c r="J100" s="102">
        <v>3</v>
      </c>
      <c r="K100" s="159"/>
      <c r="L100" s="159"/>
      <c r="M100" s="158" t="s">
        <v>143</v>
      </c>
      <c r="N100" s="125"/>
      <c r="O100" s="105">
        <f>+O101</f>
        <v>135223</v>
      </c>
      <c r="P100" s="116"/>
    </row>
    <row r="101" spans="1:16" x14ac:dyDescent="0.25">
      <c r="A101" s="108"/>
      <c r="B101" s="109"/>
      <c r="C101" s="110"/>
      <c r="D101" s="111"/>
      <c r="E101" s="110"/>
      <c r="G101" s="156"/>
      <c r="H101" s="112">
        <v>2</v>
      </c>
      <c r="I101" s="113">
        <v>3</v>
      </c>
      <c r="J101" s="102">
        <v>3</v>
      </c>
      <c r="K101" s="157">
        <v>1</v>
      </c>
      <c r="L101" s="157"/>
      <c r="M101" s="110" t="s">
        <v>144</v>
      </c>
      <c r="N101" s="124"/>
      <c r="O101" s="118">
        <f>#REF!</f>
        <v>135223</v>
      </c>
      <c r="P101" s="120"/>
    </row>
    <row r="102" spans="1:16" x14ac:dyDescent="0.25">
      <c r="A102" s="108"/>
      <c r="B102" s="109"/>
      <c r="C102" s="110"/>
      <c r="D102" s="111"/>
      <c r="E102" s="110"/>
      <c r="G102" s="156"/>
      <c r="H102" s="112">
        <v>2</v>
      </c>
      <c r="I102" s="121">
        <v>3</v>
      </c>
      <c r="J102" s="102">
        <v>5</v>
      </c>
      <c r="K102" s="157"/>
      <c r="L102" s="157"/>
      <c r="M102" s="158" t="s">
        <v>145</v>
      </c>
      <c r="N102" s="124"/>
      <c r="O102" s="105">
        <f>+O103</f>
        <v>83</v>
      </c>
      <c r="P102" s="120"/>
    </row>
    <row r="103" spans="1:16" x14ac:dyDescent="0.25">
      <c r="A103" s="108"/>
      <c r="B103" s="109"/>
      <c r="C103" s="110"/>
      <c r="D103" s="111"/>
      <c r="E103" s="110"/>
      <c r="G103" s="156"/>
      <c r="H103" s="112">
        <v>2</v>
      </c>
      <c r="I103" s="121">
        <v>3</v>
      </c>
      <c r="J103" s="102">
        <v>5</v>
      </c>
      <c r="K103" s="157">
        <v>3</v>
      </c>
      <c r="L103" s="157"/>
      <c r="M103" s="110" t="s">
        <v>146</v>
      </c>
      <c r="N103" s="124"/>
      <c r="O103" s="118">
        <f>#REF!</f>
        <v>83</v>
      </c>
      <c r="P103" s="120"/>
    </row>
    <row r="104" spans="1:16" x14ac:dyDescent="0.25">
      <c r="A104" s="108"/>
      <c r="B104" s="109"/>
      <c r="C104" s="110"/>
      <c r="D104" s="111"/>
      <c r="E104" s="110"/>
      <c r="G104" s="156"/>
      <c r="H104" s="112">
        <v>2</v>
      </c>
      <c r="I104" s="121">
        <v>3</v>
      </c>
      <c r="J104" s="102">
        <v>7</v>
      </c>
      <c r="K104" s="159"/>
      <c r="L104" s="159"/>
      <c r="M104" s="158" t="s">
        <v>147</v>
      </c>
      <c r="N104" s="125"/>
      <c r="O104" s="105">
        <f>O105</f>
        <v>289597</v>
      </c>
      <c r="P104" s="116"/>
    </row>
    <row r="105" spans="1:16" x14ac:dyDescent="0.25">
      <c r="A105" s="108"/>
      <c r="B105" s="109"/>
      <c r="C105" s="110"/>
      <c r="D105" s="111"/>
      <c r="E105" s="110"/>
      <c r="G105" s="156"/>
      <c r="H105" s="112">
        <v>2</v>
      </c>
      <c r="I105" s="121">
        <v>3</v>
      </c>
      <c r="J105" s="102">
        <v>7</v>
      </c>
      <c r="K105" s="157">
        <v>1</v>
      </c>
      <c r="L105" s="157"/>
      <c r="M105" s="110" t="s">
        <v>148</v>
      </c>
      <c r="N105" s="124"/>
      <c r="O105" s="105">
        <f>O106</f>
        <v>289597</v>
      </c>
      <c r="P105" s="120"/>
    </row>
    <row r="106" spans="1:16" x14ac:dyDescent="0.25">
      <c r="A106" s="108"/>
      <c r="B106" s="109"/>
      <c r="C106" s="110"/>
      <c r="D106" s="111"/>
      <c r="E106" s="110"/>
      <c r="G106" s="156"/>
      <c r="H106" s="112">
        <v>2</v>
      </c>
      <c r="I106" s="121">
        <v>3</v>
      </c>
      <c r="J106" s="102">
        <v>7</v>
      </c>
      <c r="K106" s="157">
        <v>1</v>
      </c>
      <c r="L106" s="157">
        <v>1</v>
      </c>
      <c r="M106" s="110" t="s">
        <v>149</v>
      </c>
      <c r="N106" s="124"/>
      <c r="O106" s="118">
        <f>#REF!</f>
        <v>289597</v>
      </c>
      <c r="P106" s="120"/>
    </row>
    <row r="107" spans="1:16" x14ac:dyDescent="0.25">
      <c r="A107" s="108"/>
      <c r="B107" s="109"/>
      <c r="C107" s="110"/>
      <c r="D107" s="111"/>
      <c r="E107" s="110"/>
      <c r="G107" s="156"/>
      <c r="H107" s="112">
        <v>2</v>
      </c>
      <c r="I107" s="121">
        <v>3</v>
      </c>
      <c r="J107" s="102">
        <v>9</v>
      </c>
      <c r="K107" s="157"/>
      <c r="L107" s="157"/>
      <c r="M107" s="158" t="s">
        <v>150</v>
      </c>
      <c r="N107" s="124"/>
      <c r="O107" s="105">
        <f>+O108+O109</f>
        <v>276061</v>
      </c>
      <c r="P107" s="120"/>
    </row>
    <row r="108" spans="1:16" x14ac:dyDescent="0.25">
      <c r="A108" s="108"/>
      <c r="B108" s="109"/>
      <c r="C108" s="110"/>
      <c r="D108" s="111"/>
      <c r="E108" s="110"/>
      <c r="G108" s="156"/>
      <c r="H108" s="112">
        <v>2</v>
      </c>
      <c r="I108" s="121">
        <v>3</v>
      </c>
      <c r="J108" s="102">
        <v>9</v>
      </c>
      <c r="K108" s="157">
        <v>1</v>
      </c>
      <c r="L108" s="157"/>
      <c r="M108" s="110" t="s">
        <v>151</v>
      </c>
      <c r="N108" s="124"/>
      <c r="O108" s="118">
        <f>#REF!</f>
        <v>27726</v>
      </c>
      <c r="P108" s="120"/>
    </row>
    <row r="109" spans="1:16" x14ac:dyDescent="0.25">
      <c r="A109" s="108"/>
      <c r="B109" s="109"/>
      <c r="C109" s="110"/>
      <c r="D109" s="111"/>
      <c r="E109" s="110"/>
      <c r="G109" s="156"/>
      <c r="H109" s="112">
        <v>2</v>
      </c>
      <c r="I109" s="121">
        <v>3</v>
      </c>
      <c r="J109" s="102">
        <v>9</v>
      </c>
      <c r="K109" s="157">
        <v>9</v>
      </c>
      <c r="L109" s="157"/>
      <c r="M109" s="110" t="s">
        <v>152</v>
      </c>
      <c r="N109" s="124"/>
      <c r="O109" s="118">
        <f>#REF!</f>
        <v>248335</v>
      </c>
      <c r="P109" s="120"/>
    </row>
    <row r="110" spans="1:16" x14ac:dyDescent="0.25">
      <c r="A110" s="108"/>
      <c r="B110" s="109"/>
      <c r="C110" s="110"/>
      <c r="D110" s="111"/>
      <c r="E110" s="110"/>
      <c r="G110" s="156"/>
      <c r="H110" s="110"/>
      <c r="I110" s="104"/>
      <c r="J110" s="158"/>
      <c r="K110" s="160"/>
      <c r="L110" s="160"/>
      <c r="M110" s="158"/>
      <c r="N110" s="125"/>
      <c r="O110" s="105"/>
      <c r="P110" s="120"/>
    </row>
    <row r="111" spans="1:16" x14ac:dyDescent="0.25">
      <c r="A111" s="108"/>
      <c r="B111" s="109"/>
      <c r="C111" s="110"/>
      <c r="D111" s="111"/>
      <c r="E111" s="110"/>
      <c r="G111" s="156"/>
      <c r="H111" s="110"/>
      <c r="I111" s="104"/>
      <c r="J111" s="158"/>
      <c r="K111" s="160"/>
      <c r="L111" s="160"/>
      <c r="M111" s="158"/>
      <c r="N111" s="125"/>
      <c r="O111" s="105"/>
      <c r="P111" s="120"/>
    </row>
    <row r="112" spans="1:16" x14ac:dyDescent="0.25">
      <c r="A112" s="108"/>
      <c r="B112" s="109"/>
      <c r="C112" s="110"/>
      <c r="D112" s="111"/>
      <c r="E112" s="110"/>
      <c r="G112" s="156"/>
      <c r="H112" s="110"/>
      <c r="J112" s="110"/>
      <c r="K112" s="161"/>
      <c r="L112" s="161"/>
      <c r="M112" s="110"/>
      <c r="N112" s="124"/>
      <c r="O112" s="118"/>
      <c r="P112" s="120"/>
    </row>
    <row r="113" spans="1:16" x14ac:dyDescent="0.25">
      <c r="A113" s="108"/>
      <c r="B113" s="109"/>
      <c r="C113" s="110"/>
      <c r="D113" s="111"/>
      <c r="E113" s="110"/>
      <c r="G113" s="156"/>
      <c r="H113" s="110"/>
      <c r="J113" s="110"/>
      <c r="K113" s="161"/>
      <c r="L113" s="161"/>
      <c r="M113" s="110"/>
      <c r="N113" s="124"/>
      <c r="O113" s="118"/>
      <c r="P113" s="120"/>
    </row>
    <row r="114" spans="1:16" x14ac:dyDescent="0.25">
      <c r="A114" s="108"/>
      <c r="B114" s="109"/>
      <c r="C114" s="110"/>
      <c r="D114" s="111"/>
      <c r="E114" s="110"/>
      <c r="G114" s="156"/>
      <c r="H114" s="110"/>
      <c r="J114" s="110"/>
      <c r="K114" s="161"/>
      <c r="L114" s="161"/>
      <c r="M114" s="110"/>
      <c r="N114" s="124"/>
      <c r="O114" s="118"/>
      <c r="P114" s="120"/>
    </row>
    <row r="115" spans="1:16" x14ac:dyDescent="0.25">
      <c r="A115" s="108"/>
      <c r="B115" s="109"/>
      <c r="C115" s="110"/>
      <c r="D115" s="111"/>
      <c r="E115" s="110"/>
      <c r="G115" s="156"/>
      <c r="H115" s="110"/>
      <c r="J115" s="110"/>
      <c r="K115" s="161"/>
      <c r="L115" s="161"/>
      <c r="M115" s="110"/>
      <c r="N115" s="124"/>
      <c r="O115" s="118"/>
      <c r="P115" s="120"/>
    </row>
    <row r="116" spans="1:16" x14ac:dyDescent="0.25">
      <c r="A116" s="108"/>
      <c r="B116" s="109"/>
      <c r="C116" s="110"/>
      <c r="D116" s="111"/>
      <c r="E116" s="110"/>
      <c r="F116" s="110"/>
      <c r="H116" s="110"/>
      <c r="J116" s="110"/>
      <c r="K116" s="161"/>
      <c r="L116" s="161"/>
      <c r="M116" s="110"/>
      <c r="N116" s="124"/>
      <c r="O116" s="118"/>
      <c r="P116" s="120"/>
    </row>
    <row r="117" spans="1:16" x14ac:dyDescent="0.25">
      <c r="A117" s="108"/>
      <c r="B117" s="109"/>
      <c r="C117" s="110"/>
      <c r="D117" s="111"/>
      <c r="E117" s="110"/>
      <c r="F117" s="110"/>
      <c r="H117" s="110"/>
      <c r="J117" s="110"/>
      <c r="K117" s="161"/>
      <c r="L117" s="161"/>
      <c r="M117" s="110"/>
      <c r="N117" s="124"/>
      <c r="O117" s="118"/>
      <c r="P117" s="120"/>
    </row>
    <row r="118" spans="1:16" x14ac:dyDescent="0.25">
      <c r="A118" s="108"/>
      <c r="B118" s="109"/>
      <c r="C118" s="110"/>
      <c r="D118" s="111"/>
      <c r="E118" s="110"/>
      <c r="F118" s="110"/>
      <c r="H118" s="110"/>
      <c r="J118" s="110"/>
      <c r="K118" s="161"/>
      <c r="L118" s="161"/>
      <c r="M118" s="110"/>
      <c r="N118" s="124"/>
      <c r="O118" s="118"/>
      <c r="P118" s="120"/>
    </row>
    <row r="119" spans="1:16" x14ac:dyDescent="0.25">
      <c r="A119" s="108"/>
      <c r="B119" s="109"/>
      <c r="C119" s="110"/>
      <c r="D119" s="111"/>
      <c r="E119" s="110"/>
      <c r="F119" s="110"/>
      <c r="H119" s="110"/>
      <c r="J119" s="110"/>
      <c r="K119" s="110"/>
      <c r="L119" s="110"/>
      <c r="M119" s="110"/>
      <c r="N119" s="124"/>
      <c r="O119" s="118"/>
      <c r="P119" s="120"/>
    </row>
    <row r="120" spans="1:16" x14ac:dyDescent="0.25">
      <c r="A120" s="108"/>
      <c r="B120" s="109"/>
      <c r="C120" s="110"/>
      <c r="D120" s="111"/>
      <c r="E120" s="110"/>
      <c r="F120" s="110"/>
      <c r="H120" s="110"/>
      <c r="J120" s="156"/>
      <c r="K120" s="110"/>
      <c r="L120" s="110"/>
      <c r="M120" s="110"/>
      <c r="N120" s="124"/>
      <c r="O120" s="118"/>
      <c r="P120" s="120"/>
    </row>
    <row r="121" spans="1:16" ht="15.75" thickBot="1" x14ac:dyDescent="0.3">
      <c r="A121" s="126"/>
      <c r="B121" s="127"/>
      <c r="C121" s="128"/>
      <c r="D121" s="129"/>
      <c r="E121" s="128"/>
      <c r="F121" s="128"/>
      <c r="G121" s="130"/>
      <c r="H121" s="162"/>
      <c r="I121" s="130"/>
      <c r="J121" s="163"/>
      <c r="K121" s="128"/>
      <c r="L121" s="128"/>
      <c r="M121" s="128"/>
      <c r="N121" s="136"/>
      <c r="O121" s="135"/>
      <c r="P121" s="137"/>
    </row>
    <row r="122" spans="1:16" ht="15.75" thickBot="1" x14ac:dyDescent="0.3">
      <c r="A122" s="164"/>
      <c r="B122" s="165"/>
      <c r="C122" s="166"/>
      <c r="D122" s="167"/>
      <c r="E122" s="166"/>
      <c r="F122" s="166"/>
      <c r="G122" s="412" t="s">
        <v>153</v>
      </c>
      <c r="H122" s="412"/>
      <c r="I122" s="412"/>
      <c r="J122" s="412"/>
      <c r="K122" s="168"/>
      <c r="L122" s="168"/>
      <c r="M122" s="168"/>
      <c r="N122" s="169"/>
      <c r="O122" s="170">
        <f>+O15+O35+O97+O110</f>
        <v>24980069.579999998</v>
      </c>
      <c r="P122" s="171">
        <f>+P15+P35+P97</f>
        <v>0</v>
      </c>
    </row>
    <row r="123" spans="1:16" ht="15.75" thickTop="1" x14ac:dyDescent="0.25">
      <c r="N123" s="172"/>
      <c r="O123" s="173"/>
      <c r="P123" s="173"/>
    </row>
    <row r="124" spans="1:16" x14ac:dyDescent="0.25">
      <c r="N124" s="172"/>
      <c r="O124" s="173"/>
      <c r="P124" s="173"/>
    </row>
    <row r="125" spans="1:16" x14ac:dyDescent="0.25">
      <c r="N125" s="172"/>
      <c r="O125" s="173"/>
      <c r="P125" s="173"/>
    </row>
    <row r="126" spans="1:16" x14ac:dyDescent="0.25">
      <c r="N126" s="172"/>
      <c r="O126" s="173"/>
      <c r="P126" s="173"/>
    </row>
    <row r="127" spans="1:16" x14ac:dyDescent="0.25">
      <c r="N127" s="172"/>
      <c r="O127" s="173"/>
      <c r="P127" s="173"/>
    </row>
    <row r="128" spans="1:16" x14ac:dyDescent="0.25">
      <c r="N128" s="172"/>
      <c r="O128" s="173"/>
      <c r="P128" s="173"/>
    </row>
    <row r="129" spans="1:16" x14ac:dyDescent="0.25">
      <c r="N129" s="172"/>
      <c r="O129" s="173"/>
      <c r="P129" s="173"/>
    </row>
    <row r="130" spans="1:16" x14ac:dyDescent="0.25">
      <c r="N130" s="172"/>
      <c r="O130" s="173"/>
      <c r="P130" s="173"/>
    </row>
    <row r="131" spans="1:16" x14ac:dyDescent="0.25">
      <c r="N131" s="172"/>
      <c r="O131" s="173"/>
      <c r="P131" s="173"/>
    </row>
    <row r="132" spans="1:16" x14ac:dyDescent="0.25">
      <c r="N132" s="172"/>
      <c r="O132" s="173"/>
      <c r="P132" s="173"/>
    </row>
    <row r="133" spans="1:16" x14ac:dyDescent="0.25">
      <c r="N133" s="172"/>
      <c r="O133" s="173"/>
      <c r="P133" s="173"/>
    </row>
    <row r="134" spans="1:16" x14ac:dyDescent="0.25">
      <c r="N134" s="172"/>
      <c r="O134" s="173"/>
      <c r="P134" s="173"/>
    </row>
    <row r="135" spans="1:16" x14ac:dyDescent="0.25">
      <c r="N135" s="172"/>
      <c r="O135" s="173"/>
      <c r="P135" s="173"/>
    </row>
    <row r="137" spans="1:16" x14ac:dyDescent="0.25">
      <c r="A137" s="413" t="str">
        <f>+[1]Hoja1!B65</f>
        <v>LIC.  MARICELA CHECO</v>
      </c>
      <c r="B137" s="413"/>
      <c r="C137" s="413"/>
      <c r="D137" s="413"/>
      <c r="E137" s="413"/>
      <c r="F137" s="413"/>
      <c r="G137" s="413"/>
      <c r="H137" s="413"/>
      <c r="I137" s="413"/>
      <c r="J137" s="413"/>
      <c r="K137" s="413"/>
      <c r="L137" s="413"/>
      <c r="M137" s="413" t="str">
        <f>+[1]Hoja1!G65</f>
        <v xml:space="preserve">FERNANDO DURÁN </v>
      </c>
      <c r="N137" s="413"/>
      <c r="O137" s="413"/>
      <c r="P137" s="413"/>
    </row>
    <row r="138" spans="1:16" x14ac:dyDescent="0.25">
      <c r="A138" s="402" t="str">
        <f>+[1]Hoja1!B66</f>
        <v>Responsable del Registro</v>
      </c>
      <c r="B138" s="402"/>
      <c r="C138" s="402"/>
      <c r="D138" s="402"/>
      <c r="E138" s="402"/>
      <c r="F138" s="402"/>
      <c r="G138" s="402"/>
      <c r="H138" s="402"/>
      <c r="I138" s="402"/>
      <c r="J138" s="402"/>
      <c r="K138" s="402"/>
      <c r="L138" s="402"/>
      <c r="M138" s="402" t="s">
        <v>154</v>
      </c>
      <c r="N138" s="402"/>
      <c r="O138" s="402"/>
      <c r="P138" s="402"/>
    </row>
    <row r="139" spans="1:16" x14ac:dyDescent="0.25">
      <c r="A139" s="403" t="str">
        <f>+[1]Hoja1!B67</f>
        <v xml:space="preserve">Contralor </v>
      </c>
      <c r="B139" s="403"/>
      <c r="C139" s="403"/>
      <c r="D139" s="403"/>
      <c r="E139" s="403"/>
      <c r="F139" s="403"/>
      <c r="G139" s="403"/>
      <c r="H139" s="403"/>
      <c r="I139" s="403"/>
      <c r="J139" s="403"/>
      <c r="K139" s="403"/>
      <c r="L139" s="403"/>
      <c r="M139" s="402" t="str">
        <f>+[1]Hoja1!G67</f>
        <v>ADMINSTRADOR GENERAL</v>
      </c>
      <c r="N139" s="402"/>
      <c r="O139" s="402"/>
      <c r="P139" s="402"/>
    </row>
  </sheetData>
  <mergeCells count="22">
    <mergeCell ref="A2:P2"/>
    <mergeCell ref="A3:P3"/>
    <mergeCell ref="A11:J11"/>
    <mergeCell ref="N11:P11"/>
    <mergeCell ref="A12:G12"/>
    <mergeCell ref="I12:M12"/>
    <mergeCell ref="M13:M14"/>
    <mergeCell ref="O54:O55"/>
    <mergeCell ref="A84:P84"/>
    <mergeCell ref="A85:P85"/>
    <mergeCell ref="A93:J93"/>
    <mergeCell ref="N93:P93"/>
    <mergeCell ref="A138:L138"/>
    <mergeCell ref="M138:P138"/>
    <mergeCell ref="A139:L139"/>
    <mergeCell ref="M139:P139"/>
    <mergeCell ref="A94:G94"/>
    <mergeCell ref="I94:M94"/>
    <mergeCell ref="M95:M96"/>
    <mergeCell ref="G122:J122"/>
    <mergeCell ref="A137:L137"/>
    <mergeCell ref="M137:P137"/>
  </mergeCells>
  <pageMargins left="0.7" right="0.7" top="0.75" bottom="0.75" header="0.3" footer="0.3"/>
  <ignoredErrors>
    <ignoredError sqref="A12:P14 L18:L40 A15:D15 L57:L72 A94:P96 G18:G29 A97:K98" numberStoredAsText="1"/>
    <ignoredError sqref="O25:O62 O70 O99:O101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D1DCA-FE5E-43AC-81B9-01D63548AC2C}">
  <dimension ref="A1:P145"/>
  <sheetViews>
    <sheetView workbookViewId="0">
      <selection activeCell="R82" sqref="R82"/>
    </sheetView>
  </sheetViews>
  <sheetFormatPr baseColWidth="10" defaultRowHeight="15" x14ac:dyDescent="0.25"/>
  <cols>
    <col min="1" max="2" width="6.140625" style="175" bestFit="1" customWidth="1"/>
    <col min="3" max="3" width="6" style="175" bestFit="1" customWidth="1"/>
    <col min="4" max="4" width="9.85546875" style="175" bestFit="1" customWidth="1"/>
    <col min="5" max="5" width="8.7109375" style="175" bestFit="1" customWidth="1"/>
    <col min="6" max="6" width="6.28515625" style="175" bestFit="1" customWidth="1"/>
    <col min="7" max="8" width="6.7109375" style="175" customWidth="1"/>
    <col min="9" max="9" width="7.5703125" style="175" customWidth="1"/>
    <col min="10" max="10" width="9" style="175" customWidth="1"/>
    <col min="11" max="11" width="7.7109375" style="175" bestFit="1" customWidth="1"/>
    <col min="12" max="12" width="4.42578125" style="175" bestFit="1" customWidth="1"/>
    <col min="13" max="13" width="30.7109375" style="175" customWidth="1"/>
    <col min="14" max="14" width="22" style="175" customWidth="1"/>
    <col min="15" max="15" width="20" style="175" bestFit="1" customWidth="1"/>
    <col min="16" max="16" width="6.42578125" style="175" customWidth="1"/>
  </cols>
  <sheetData>
    <row r="1" spans="1:16" ht="15.75" thickBot="1" x14ac:dyDescent="0.3"/>
    <row r="2" spans="1:16" x14ac:dyDescent="0.25">
      <c r="A2" s="463" t="s">
        <v>155</v>
      </c>
      <c r="B2" s="464"/>
      <c r="C2" s="464"/>
      <c r="D2" s="464"/>
      <c r="E2" s="464"/>
      <c r="F2" s="464"/>
      <c r="G2" s="464"/>
      <c r="H2" s="464"/>
      <c r="I2" s="464"/>
      <c r="J2" s="464"/>
      <c r="K2" s="464"/>
      <c r="L2" s="464"/>
      <c r="M2" s="464"/>
      <c r="N2" s="464"/>
      <c r="O2" s="464"/>
      <c r="P2" s="465"/>
    </row>
    <row r="3" spans="1:16" x14ac:dyDescent="0.25">
      <c r="A3" s="466" t="s">
        <v>54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  <c r="P3" s="468"/>
    </row>
    <row r="4" spans="1:16" ht="15.75" x14ac:dyDescent="0.3">
      <c r="A4" s="176"/>
      <c r="N4" s="469" t="s">
        <v>156</v>
      </c>
      <c r="O4" s="469"/>
      <c r="P4" s="177"/>
    </row>
    <row r="5" spans="1:16" x14ac:dyDescent="0.25">
      <c r="A5" s="176"/>
      <c r="P5" s="177"/>
    </row>
    <row r="6" spans="1:16" x14ac:dyDescent="0.25">
      <c r="A6" s="444" t="s">
        <v>56</v>
      </c>
      <c r="B6" s="445"/>
      <c r="C6" s="445"/>
      <c r="D6" s="445"/>
      <c r="E6" s="445"/>
      <c r="F6" s="445"/>
      <c r="G6" s="445"/>
      <c r="H6" s="445"/>
      <c r="I6" s="445"/>
      <c r="N6" s="69" t="s">
        <v>157</v>
      </c>
      <c r="P6" s="177"/>
    </row>
    <row r="7" spans="1:16" x14ac:dyDescent="0.25">
      <c r="A7" s="444" t="s">
        <v>57</v>
      </c>
      <c r="B7" s="445"/>
      <c r="C7" s="445"/>
      <c r="D7" s="445"/>
      <c r="E7" s="445"/>
      <c r="F7" s="445"/>
      <c r="G7" s="445"/>
      <c r="H7" s="445"/>
      <c r="I7" s="445"/>
      <c r="N7" s="69" t="s">
        <v>5</v>
      </c>
      <c r="P7" s="177"/>
    </row>
    <row r="8" spans="1:16" x14ac:dyDescent="0.25">
      <c r="A8" s="444" t="str">
        <f>[1]Hoja1!$B$8</f>
        <v>MES: MAYO</v>
      </c>
      <c r="B8" s="445"/>
      <c r="C8" s="445"/>
      <c r="D8" s="445"/>
      <c r="E8" s="445"/>
      <c r="F8" s="445"/>
      <c r="G8" s="445"/>
      <c r="H8" s="445"/>
      <c r="I8" s="445"/>
      <c r="N8" s="69" t="s">
        <v>7</v>
      </c>
      <c r="P8" s="177"/>
    </row>
    <row r="9" spans="1:16" ht="15.75" thickBot="1" x14ac:dyDescent="0.3">
      <c r="A9" s="70" t="str">
        <f>[1]Hoja1!B9</f>
        <v>AÑO : 2026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 t="s">
        <v>9</v>
      </c>
      <c r="O9" s="71"/>
      <c r="P9" s="72"/>
    </row>
    <row r="10" spans="1:16" ht="15.75" thickBot="1" x14ac:dyDescent="0.3"/>
    <row r="11" spans="1:16" x14ac:dyDescent="0.25">
      <c r="A11" s="451" t="s">
        <v>58</v>
      </c>
      <c r="B11" s="452"/>
      <c r="C11" s="452"/>
      <c r="D11" s="452"/>
      <c r="E11" s="452"/>
      <c r="F11" s="452"/>
      <c r="G11" s="452"/>
      <c r="H11" s="452"/>
      <c r="I11" s="452"/>
      <c r="J11" s="452"/>
      <c r="K11" s="452"/>
      <c r="L11" s="178"/>
      <c r="M11" s="178"/>
      <c r="N11" s="453" t="s">
        <v>59</v>
      </c>
      <c r="O11" s="452"/>
      <c r="P11" s="454"/>
    </row>
    <row r="12" spans="1:16" x14ac:dyDescent="0.25">
      <c r="A12" s="455" t="s">
        <v>15</v>
      </c>
      <c r="B12" s="456"/>
      <c r="C12" s="456"/>
      <c r="D12" s="456"/>
      <c r="E12" s="456"/>
      <c r="F12" s="456"/>
      <c r="G12" s="457"/>
      <c r="H12" s="179"/>
      <c r="I12" s="458" t="s">
        <v>60</v>
      </c>
      <c r="J12" s="459"/>
      <c r="K12" s="459"/>
      <c r="L12" s="459"/>
      <c r="M12" s="460"/>
      <c r="N12" s="180" t="s">
        <v>61</v>
      </c>
      <c r="O12" s="181" t="s">
        <v>62</v>
      </c>
      <c r="P12" s="182" t="s">
        <v>63</v>
      </c>
    </row>
    <row r="13" spans="1:16" x14ac:dyDescent="0.25">
      <c r="A13" s="144"/>
      <c r="B13" s="79" t="s">
        <v>64</v>
      </c>
      <c r="C13" s="145"/>
      <c r="D13" s="79"/>
      <c r="E13" s="145"/>
      <c r="F13" s="79"/>
      <c r="G13" s="145"/>
      <c r="H13" s="145"/>
      <c r="I13" s="79"/>
      <c r="J13" s="79"/>
      <c r="K13" s="79"/>
      <c r="L13" s="79"/>
      <c r="M13" s="461"/>
      <c r="N13" s="183"/>
      <c r="O13" s="184"/>
      <c r="P13" s="185"/>
    </row>
    <row r="14" spans="1:16" ht="15.75" thickBot="1" x14ac:dyDescent="0.3">
      <c r="A14" s="87" t="s">
        <v>65</v>
      </c>
      <c r="B14" s="88" t="s">
        <v>65</v>
      </c>
      <c r="C14" s="89" t="s">
        <v>66</v>
      </c>
      <c r="D14" s="88" t="s">
        <v>67</v>
      </c>
      <c r="E14" s="89" t="s">
        <v>68</v>
      </c>
      <c r="F14" s="88" t="s">
        <v>69</v>
      </c>
      <c r="G14" s="89" t="s">
        <v>139</v>
      </c>
      <c r="H14" s="90" t="s">
        <v>71</v>
      </c>
      <c r="I14" s="88" t="s">
        <v>72</v>
      </c>
      <c r="J14" s="88" t="s">
        <v>73</v>
      </c>
      <c r="K14" s="88" t="s">
        <v>158</v>
      </c>
      <c r="L14" s="88" t="s">
        <v>75</v>
      </c>
      <c r="M14" s="462"/>
      <c r="N14" s="186" t="s">
        <v>22</v>
      </c>
      <c r="O14" s="186" t="s">
        <v>23</v>
      </c>
      <c r="P14" s="187" t="s">
        <v>24</v>
      </c>
    </row>
    <row r="15" spans="1:16" x14ac:dyDescent="0.25">
      <c r="A15" s="188" t="s">
        <v>28</v>
      </c>
      <c r="B15" s="189" t="s">
        <v>77</v>
      </c>
      <c r="C15" s="190"/>
      <c r="D15" s="191" t="s">
        <v>34</v>
      </c>
      <c r="E15" s="190"/>
      <c r="F15" s="192" t="s">
        <v>78</v>
      </c>
      <c r="G15" s="190"/>
      <c r="H15" s="99">
        <v>2</v>
      </c>
      <c r="I15" s="100">
        <v>1</v>
      </c>
      <c r="J15" s="190"/>
      <c r="K15" s="193"/>
      <c r="L15" s="190"/>
      <c r="M15" s="194" t="s">
        <v>79</v>
      </c>
      <c r="N15" s="195"/>
      <c r="O15" s="196">
        <f>ROUND(O16+O33+O30+O26,0)</f>
        <v>16962992</v>
      </c>
      <c r="P15" s="197"/>
    </row>
    <row r="16" spans="1:16" x14ac:dyDescent="0.25">
      <c r="A16" s="198"/>
      <c r="B16" s="199"/>
      <c r="C16" s="200"/>
      <c r="D16" s="41"/>
      <c r="E16" s="200"/>
      <c r="G16" s="200"/>
      <c r="H16" s="112">
        <v>2</v>
      </c>
      <c r="I16" s="113">
        <v>1</v>
      </c>
      <c r="J16" s="114">
        <v>1</v>
      </c>
      <c r="K16" s="194"/>
      <c r="L16" s="195"/>
      <c r="M16" s="194" t="s">
        <v>80</v>
      </c>
      <c r="N16" s="195"/>
      <c r="O16" s="201">
        <f>ROUND(O17+O20+O23+O24,0)</f>
        <v>15314846</v>
      </c>
      <c r="P16" s="202">
        <f>+P18+P19</f>
        <v>0</v>
      </c>
    </row>
    <row r="17" spans="1:16" x14ac:dyDescent="0.25">
      <c r="A17" s="198"/>
      <c r="B17" s="199"/>
      <c r="C17" s="200"/>
      <c r="D17" s="41"/>
      <c r="E17" s="200"/>
      <c r="G17" s="200"/>
      <c r="H17" s="112">
        <v>2</v>
      </c>
      <c r="I17" s="113">
        <v>1</v>
      </c>
      <c r="J17" s="114">
        <v>1</v>
      </c>
      <c r="K17" s="112">
        <v>1</v>
      </c>
      <c r="L17" s="112"/>
      <c r="M17" s="194" t="s">
        <v>159</v>
      </c>
      <c r="N17" s="195"/>
      <c r="O17" s="203">
        <f>ROUND(O18+O19,0)</f>
        <v>11362496</v>
      </c>
      <c r="P17" s="202"/>
    </row>
    <row r="18" spans="1:16" x14ac:dyDescent="0.25">
      <c r="A18" s="198"/>
      <c r="B18" s="199"/>
      <c r="C18" s="200"/>
      <c r="D18" s="41"/>
      <c r="E18" s="200"/>
      <c r="G18" s="204" t="s">
        <v>27</v>
      </c>
      <c r="H18" s="117" t="s">
        <v>53</v>
      </c>
      <c r="I18" s="113">
        <v>1</v>
      </c>
      <c r="J18" s="114">
        <v>1</v>
      </c>
      <c r="K18" s="112">
        <v>1</v>
      </c>
      <c r="L18" s="117" t="s">
        <v>28</v>
      </c>
      <c r="M18" s="205" t="s">
        <v>82</v>
      </c>
      <c r="N18" s="200"/>
      <c r="O18" s="206">
        <f>ROUND([1]Hoja1!I19*0.15,0)</f>
        <v>2884641</v>
      </c>
      <c r="P18" s="207"/>
    </row>
    <row r="19" spans="1:16" x14ac:dyDescent="0.25">
      <c r="A19" s="198"/>
      <c r="B19" s="199"/>
      <c r="C19" s="200"/>
      <c r="D19" s="41"/>
      <c r="E19" s="200"/>
      <c r="G19" s="200">
        <v>9998</v>
      </c>
      <c r="H19" s="117" t="s">
        <v>53</v>
      </c>
      <c r="I19" s="113">
        <v>1</v>
      </c>
      <c r="J19" s="114">
        <v>1</v>
      </c>
      <c r="K19" s="112">
        <v>1</v>
      </c>
      <c r="L19" s="117" t="s">
        <v>28</v>
      </c>
      <c r="M19" s="205" t="s">
        <v>82</v>
      </c>
      <c r="N19" s="200"/>
      <c r="O19" s="208">
        <f>ROUND(#REF!-O18,0)</f>
        <v>8477855</v>
      </c>
      <c r="P19" s="207"/>
    </row>
    <row r="20" spans="1:16" x14ac:dyDescent="0.25">
      <c r="A20" s="198"/>
      <c r="B20" s="199"/>
      <c r="C20" s="200"/>
      <c r="D20" s="41"/>
      <c r="E20" s="200"/>
      <c r="G20" s="200">
        <v>9998</v>
      </c>
      <c r="H20" s="112">
        <v>2</v>
      </c>
      <c r="I20" s="121">
        <v>1</v>
      </c>
      <c r="J20" s="122">
        <v>1</v>
      </c>
      <c r="K20" s="102">
        <v>2</v>
      </c>
      <c r="L20" s="103"/>
      <c r="M20" s="205" t="s">
        <v>84</v>
      </c>
      <c r="N20" s="200"/>
      <c r="O20" s="201">
        <f>ROUND(O21+O22,0)</f>
        <v>439534</v>
      </c>
      <c r="P20" s="207"/>
    </row>
    <row r="21" spans="1:16" x14ac:dyDescent="0.25">
      <c r="A21" s="198"/>
      <c r="B21" s="199"/>
      <c r="C21" s="200"/>
      <c r="D21" s="41"/>
      <c r="E21" s="200"/>
      <c r="G21" s="200"/>
      <c r="H21" s="112">
        <v>2</v>
      </c>
      <c r="I21" s="121">
        <v>1</v>
      </c>
      <c r="J21" s="122">
        <v>1</v>
      </c>
      <c r="K21" s="102">
        <v>2</v>
      </c>
      <c r="L21" s="117" t="s">
        <v>31</v>
      </c>
      <c r="M21" s="161" t="s">
        <v>85</v>
      </c>
      <c r="N21" s="200"/>
      <c r="O21" s="208">
        <f>#REF!</f>
        <v>439534</v>
      </c>
      <c r="P21" s="207"/>
    </row>
    <row r="22" spans="1:16" hidden="1" x14ac:dyDescent="0.25">
      <c r="A22" s="198"/>
      <c r="B22" s="199"/>
      <c r="C22" s="200"/>
      <c r="D22" s="41"/>
      <c r="E22" s="200"/>
      <c r="G22" s="204" t="s">
        <v>27</v>
      </c>
      <c r="H22" s="112">
        <v>2</v>
      </c>
      <c r="I22" s="121">
        <v>1</v>
      </c>
      <c r="J22" s="122">
        <v>1</v>
      </c>
      <c r="K22" s="102">
        <v>2</v>
      </c>
      <c r="L22" s="117" t="s">
        <v>37</v>
      </c>
      <c r="M22" s="63" t="s">
        <v>86</v>
      </c>
      <c r="N22" s="200"/>
      <c r="O22" s="208">
        <f>#REF!</f>
        <v>0</v>
      </c>
      <c r="P22" s="207"/>
    </row>
    <row r="23" spans="1:16" x14ac:dyDescent="0.25">
      <c r="A23" s="198"/>
      <c r="B23" s="199"/>
      <c r="C23" s="200"/>
      <c r="D23" s="41"/>
      <c r="E23" s="200"/>
      <c r="G23" s="200">
        <v>9998</v>
      </c>
      <c r="H23" s="112">
        <v>2</v>
      </c>
      <c r="I23" s="113">
        <v>1</v>
      </c>
      <c r="J23" s="114">
        <v>1</v>
      </c>
      <c r="K23" s="102">
        <v>4</v>
      </c>
      <c r="L23" s="209"/>
      <c r="M23" s="205" t="s">
        <v>160</v>
      </c>
      <c r="N23" s="200"/>
      <c r="O23" s="208">
        <f>#REF!</f>
        <v>3423376</v>
      </c>
      <c r="P23" s="207"/>
    </row>
    <row r="24" spans="1:16" x14ac:dyDescent="0.25">
      <c r="A24" s="198"/>
      <c r="B24" s="199"/>
      <c r="C24" s="200"/>
      <c r="D24" s="41"/>
      <c r="E24" s="200"/>
      <c r="G24" s="200">
        <v>9998</v>
      </c>
      <c r="H24" s="112">
        <v>2</v>
      </c>
      <c r="I24" s="113">
        <v>1</v>
      </c>
      <c r="J24" s="114">
        <v>1</v>
      </c>
      <c r="K24" s="102">
        <v>5</v>
      </c>
      <c r="L24" s="117"/>
      <c r="M24" s="205" t="s">
        <v>88</v>
      </c>
      <c r="N24" s="200"/>
      <c r="O24" s="201">
        <f>+O25</f>
        <v>89440</v>
      </c>
      <c r="P24" s="207"/>
    </row>
    <row r="25" spans="1:16" x14ac:dyDescent="0.25">
      <c r="A25" s="198"/>
      <c r="B25" s="199"/>
      <c r="C25" s="200"/>
      <c r="D25" s="41"/>
      <c r="E25" s="200"/>
      <c r="G25" s="200"/>
      <c r="H25" s="112">
        <v>2</v>
      </c>
      <c r="I25" s="113">
        <v>1</v>
      </c>
      <c r="J25" s="114">
        <v>1</v>
      </c>
      <c r="K25" s="112">
        <v>5</v>
      </c>
      <c r="L25" s="117" t="s">
        <v>28</v>
      </c>
      <c r="M25" s="175" t="s">
        <v>88</v>
      </c>
      <c r="N25" s="200"/>
      <c r="O25" s="208">
        <f>#REF!</f>
        <v>89440</v>
      </c>
      <c r="P25" s="207"/>
    </row>
    <row r="26" spans="1:16" x14ac:dyDescent="0.25">
      <c r="A26" s="198"/>
      <c r="B26" s="199"/>
      <c r="C26" s="200"/>
      <c r="D26" s="41"/>
      <c r="E26" s="200"/>
      <c r="G26" s="200">
        <v>9998</v>
      </c>
      <c r="H26" s="112">
        <v>2</v>
      </c>
      <c r="I26" s="121">
        <v>1</v>
      </c>
      <c r="J26" s="122">
        <v>2</v>
      </c>
      <c r="K26" s="102"/>
      <c r="L26" s="103"/>
      <c r="M26" s="69" t="s">
        <v>89</v>
      </c>
      <c r="N26" s="200"/>
      <c r="O26" s="201">
        <f>+O27</f>
        <v>480513</v>
      </c>
      <c r="P26" s="207"/>
    </row>
    <row r="27" spans="1:16" x14ac:dyDescent="0.25">
      <c r="A27" s="198"/>
      <c r="B27" s="199"/>
      <c r="C27" s="200"/>
      <c r="D27" s="41"/>
      <c r="E27" s="200"/>
      <c r="G27" s="200"/>
      <c r="H27" s="112">
        <v>2</v>
      </c>
      <c r="I27" s="113">
        <v>2</v>
      </c>
      <c r="J27" s="114">
        <v>2</v>
      </c>
      <c r="K27" s="102">
        <v>2</v>
      </c>
      <c r="L27" s="117"/>
      <c r="M27" s="175" t="s">
        <v>90</v>
      </c>
      <c r="N27" s="200"/>
      <c r="O27" s="201">
        <f>+O29</f>
        <v>480513</v>
      </c>
      <c r="P27" s="207"/>
    </row>
    <row r="28" spans="1:16" hidden="1" x14ac:dyDescent="0.25">
      <c r="A28" s="198"/>
      <c r="B28" s="199"/>
      <c r="C28" s="200"/>
      <c r="D28" s="41"/>
      <c r="E28" s="200"/>
      <c r="G28" s="200"/>
      <c r="H28" s="112">
        <v>2</v>
      </c>
      <c r="I28" s="113">
        <v>1</v>
      </c>
      <c r="J28" s="114">
        <v>2</v>
      </c>
      <c r="K28" s="112">
        <v>2</v>
      </c>
      <c r="L28" s="117" t="s">
        <v>34</v>
      </c>
      <c r="M28" s="175" t="s">
        <v>161</v>
      </c>
      <c r="N28" s="200"/>
      <c r="O28" s="208">
        <f>#REF!</f>
        <v>0</v>
      </c>
      <c r="P28" s="207"/>
    </row>
    <row r="29" spans="1:16" x14ac:dyDescent="0.25">
      <c r="A29" s="198"/>
      <c r="B29" s="199"/>
      <c r="C29" s="200"/>
      <c r="D29" s="41"/>
      <c r="E29" s="200"/>
      <c r="G29" s="200"/>
      <c r="H29" s="112">
        <v>2</v>
      </c>
      <c r="I29" s="113">
        <v>1</v>
      </c>
      <c r="J29" s="114">
        <v>2</v>
      </c>
      <c r="K29" s="112">
        <v>2</v>
      </c>
      <c r="L29" s="117" t="s">
        <v>92</v>
      </c>
      <c r="M29" s="175" t="s">
        <v>93</v>
      </c>
      <c r="N29" s="200"/>
      <c r="O29" s="208">
        <f>#REF!</f>
        <v>480513</v>
      </c>
      <c r="P29" s="207"/>
    </row>
    <row r="30" spans="1:16" x14ac:dyDescent="0.25">
      <c r="A30" s="198"/>
      <c r="B30" s="199"/>
      <c r="C30" s="200"/>
      <c r="D30" s="41"/>
      <c r="E30" s="200"/>
      <c r="G30" s="200">
        <v>9998</v>
      </c>
      <c r="H30" s="112">
        <v>2</v>
      </c>
      <c r="I30" s="121">
        <v>1</v>
      </c>
      <c r="J30" s="122">
        <v>4</v>
      </c>
      <c r="K30" s="112"/>
      <c r="L30" s="117"/>
      <c r="M30" s="194" t="s">
        <v>162</v>
      </c>
      <c r="N30" s="200"/>
      <c r="O30" s="201">
        <f>+O31</f>
        <v>361471</v>
      </c>
      <c r="P30" s="207"/>
    </row>
    <row r="31" spans="1:16" x14ac:dyDescent="0.25">
      <c r="A31" s="198"/>
      <c r="B31" s="199"/>
      <c r="C31" s="200"/>
      <c r="D31" s="41"/>
      <c r="E31" s="200"/>
      <c r="G31" s="200"/>
      <c r="H31" s="112">
        <v>2</v>
      </c>
      <c r="I31" s="113">
        <v>1</v>
      </c>
      <c r="J31" s="114">
        <v>4</v>
      </c>
      <c r="K31" s="112">
        <v>2</v>
      </c>
      <c r="L31" s="117"/>
      <c r="M31" s="200" t="s">
        <v>95</v>
      </c>
      <c r="N31" s="200"/>
      <c r="O31" s="208">
        <f>+O32</f>
        <v>361471</v>
      </c>
      <c r="P31" s="207"/>
    </row>
    <row r="32" spans="1:16" x14ac:dyDescent="0.25">
      <c r="A32" s="198"/>
      <c r="B32" s="199"/>
      <c r="C32" s="200"/>
      <c r="D32" s="41"/>
      <c r="E32" s="200"/>
      <c r="G32" s="200"/>
      <c r="H32" s="112">
        <v>2</v>
      </c>
      <c r="I32" s="113">
        <v>1</v>
      </c>
      <c r="J32" s="114">
        <v>4</v>
      </c>
      <c r="K32" s="112">
        <v>2</v>
      </c>
      <c r="L32" s="117" t="s">
        <v>37</v>
      </c>
      <c r="M32" s="200" t="s">
        <v>96</v>
      </c>
      <c r="N32" s="200"/>
      <c r="O32" s="208">
        <f>#REF!</f>
        <v>361471</v>
      </c>
      <c r="P32" s="207"/>
    </row>
    <row r="33" spans="1:16" x14ac:dyDescent="0.25">
      <c r="A33" s="198"/>
      <c r="B33" s="199"/>
      <c r="C33" s="200"/>
      <c r="D33" s="41"/>
      <c r="E33" s="200"/>
      <c r="G33" s="200">
        <v>9998</v>
      </c>
      <c r="H33" s="112">
        <v>2</v>
      </c>
      <c r="I33" s="121">
        <v>1</v>
      </c>
      <c r="J33" s="122">
        <v>5</v>
      </c>
      <c r="K33" s="112"/>
      <c r="L33" s="210"/>
      <c r="M33" s="195" t="s">
        <v>97</v>
      </c>
      <c r="N33" s="195"/>
      <c r="O33" s="201">
        <f>ROUND(O34,0)</f>
        <v>806162</v>
      </c>
      <c r="P33" s="202">
        <f>+P34</f>
        <v>0</v>
      </c>
    </row>
    <row r="34" spans="1:16" x14ac:dyDescent="0.25">
      <c r="A34" s="198"/>
      <c r="B34" s="199"/>
      <c r="C34" s="200"/>
      <c r="D34" s="41"/>
      <c r="E34" s="200"/>
      <c r="G34" s="200"/>
      <c r="H34" s="112">
        <v>2</v>
      </c>
      <c r="I34" s="113">
        <v>5</v>
      </c>
      <c r="J34" s="114">
        <v>5</v>
      </c>
      <c r="K34" s="112">
        <v>2</v>
      </c>
      <c r="L34" s="211"/>
      <c r="M34" s="200" t="s">
        <v>98</v>
      </c>
      <c r="N34" s="200"/>
      <c r="O34" s="208">
        <f>#REF!</f>
        <v>806162</v>
      </c>
      <c r="P34" s="207"/>
    </row>
    <row r="35" spans="1:16" x14ac:dyDescent="0.25">
      <c r="A35" s="198"/>
      <c r="B35" s="199"/>
      <c r="C35" s="200"/>
      <c r="D35" s="41"/>
      <c r="E35" s="200"/>
      <c r="G35" s="200">
        <v>9998</v>
      </c>
      <c r="H35" s="112">
        <v>2</v>
      </c>
      <c r="I35" s="121">
        <v>2</v>
      </c>
      <c r="J35" s="122"/>
      <c r="K35" s="102"/>
      <c r="L35" s="210"/>
      <c r="M35" s="195" t="s">
        <v>163</v>
      </c>
      <c r="N35" s="195"/>
      <c r="O35" s="201">
        <f>+O36+O42+O44+O46+O48+O51+O54+O61</f>
        <v>7014963</v>
      </c>
      <c r="P35" s="202"/>
    </row>
    <row r="36" spans="1:16" x14ac:dyDescent="0.25">
      <c r="A36" s="198"/>
      <c r="B36" s="199"/>
      <c r="C36" s="200"/>
      <c r="D36" s="41"/>
      <c r="E36" s="200"/>
      <c r="G36" s="200"/>
      <c r="H36" s="112">
        <v>2</v>
      </c>
      <c r="I36" s="121">
        <v>2</v>
      </c>
      <c r="J36" s="122">
        <v>1</v>
      </c>
      <c r="K36" s="102"/>
      <c r="L36" s="210"/>
      <c r="M36" s="195" t="s">
        <v>164</v>
      </c>
      <c r="N36" s="195"/>
      <c r="O36" s="201">
        <f>+O37+O39+O40+O41</f>
        <v>709317</v>
      </c>
      <c r="P36" s="202">
        <f>+P37</f>
        <v>0</v>
      </c>
    </row>
    <row r="37" spans="1:16" x14ac:dyDescent="0.25">
      <c r="A37" s="198"/>
      <c r="B37" s="199"/>
      <c r="C37" s="200"/>
      <c r="D37" s="41"/>
      <c r="E37" s="200"/>
      <c r="G37" s="200"/>
      <c r="H37" s="112">
        <v>2</v>
      </c>
      <c r="I37" s="113">
        <v>2</v>
      </c>
      <c r="J37" s="114">
        <v>1</v>
      </c>
      <c r="K37" s="112">
        <v>3</v>
      </c>
      <c r="L37" s="211"/>
      <c r="M37" s="200" t="s">
        <v>165</v>
      </c>
      <c r="N37" s="200"/>
      <c r="O37" s="208">
        <f>#REF!</f>
        <v>313098</v>
      </c>
      <c r="P37" s="207"/>
    </row>
    <row r="38" spans="1:16" x14ac:dyDescent="0.25">
      <c r="A38" s="198"/>
      <c r="B38" s="199"/>
      <c r="C38" s="200"/>
      <c r="D38" s="41"/>
      <c r="E38" s="200"/>
      <c r="G38" s="200"/>
      <c r="H38" s="112">
        <v>2</v>
      </c>
      <c r="I38" s="113">
        <v>2</v>
      </c>
      <c r="J38" s="114">
        <v>1</v>
      </c>
      <c r="K38" s="102">
        <v>6</v>
      </c>
      <c r="L38" s="211"/>
      <c r="M38" s="200" t="s">
        <v>103</v>
      </c>
      <c r="N38" s="200"/>
      <c r="O38" s="201">
        <f>+O39</f>
        <v>366495</v>
      </c>
      <c r="P38" s="207"/>
    </row>
    <row r="39" spans="1:16" x14ac:dyDescent="0.25">
      <c r="A39" s="198"/>
      <c r="B39" s="199"/>
      <c r="C39" s="200"/>
      <c r="D39" s="41"/>
      <c r="E39" s="200"/>
      <c r="G39" s="200"/>
      <c r="H39" s="112">
        <v>2</v>
      </c>
      <c r="I39" s="113">
        <v>2</v>
      </c>
      <c r="J39" s="114">
        <v>1</v>
      </c>
      <c r="K39" s="102">
        <v>6</v>
      </c>
      <c r="L39" s="211" t="s">
        <v>28</v>
      </c>
      <c r="M39" s="200" t="s">
        <v>166</v>
      </c>
      <c r="N39" s="200"/>
      <c r="O39" s="208">
        <f>#REF!</f>
        <v>366495</v>
      </c>
      <c r="P39" s="207"/>
    </row>
    <row r="40" spans="1:16" x14ac:dyDescent="0.25">
      <c r="A40" s="198"/>
      <c r="B40" s="199"/>
      <c r="C40" s="200"/>
      <c r="D40" s="41"/>
      <c r="E40" s="200"/>
      <c r="G40" s="200"/>
      <c r="H40" s="112">
        <v>2</v>
      </c>
      <c r="I40" s="113">
        <v>2</v>
      </c>
      <c r="J40" s="114">
        <v>1</v>
      </c>
      <c r="K40" s="112">
        <v>7</v>
      </c>
      <c r="L40" s="211"/>
      <c r="M40" s="200" t="s">
        <v>104</v>
      </c>
      <c r="N40" s="200"/>
      <c r="O40" s="208">
        <f>#REF!</f>
        <v>22096</v>
      </c>
      <c r="P40" s="207"/>
    </row>
    <row r="41" spans="1:16" x14ac:dyDescent="0.25">
      <c r="A41" s="198"/>
      <c r="B41" s="199"/>
      <c r="C41" s="200"/>
      <c r="D41" s="41"/>
      <c r="E41" s="200"/>
      <c r="G41" s="200"/>
      <c r="H41" s="112">
        <v>2</v>
      </c>
      <c r="I41" s="113">
        <v>2</v>
      </c>
      <c r="J41" s="114">
        <v>1</v>
      </c>
      <c r="K41" s="112">
        <v>8</v>
      </c>
      <c r="L41" s="211"/>
      <c r="M41" s="200" t="s">
        <v>167</v>
      </c>
      <c r="N41" s="200"/>
      <c r="O41" s="208">
        <f>#REF!</f>
        <v>7628</v>
      </c>
      <c r="P41" s="207"/>
    </row>
    <row r="42" spans="1:16" x14ac:dyDescent="0.25">
      <c r="A42" s="198"/>
      <c r="B42" s="199"/>
      <c r="C42" s="200"/>
      <c r="D42" s="41"/>
      <c r="E42" s="200"/>
      <c r="G42" s="200"/>
      <c r="H42" s="112">
        <v>2</v>
      </c>
      <c r="I42" s="121">
        <v>2</v>
      </c>
      <c r="J42" s="122">
        <v>2</v>
      </c>
      <c r="K42" s="102"/>
      <c r="L42" s="210"/>
      <c r="M42" s="195" t="s">
        <v>168</v>
      </c>
      <c r="N42" s="195"/>
      <c r="O42" s="201">
        <f>+O43</f>
        <v>2035954</v>
      </c>
      <c r="P42" s="202">
        <f>+P43</f>
        <v>0</v>
      </c>
    </row>
    <row r="43" spans="1:16" x14ac:dyDescent="0.25">
      <c r="A43" s="198"/>
      <c r="B43" s="199"/>
      <c r="C43" s="200"/>
      <c r="D43" s="41"/>
      <c r="E43" s="200"/>
      <c r="G43" s="200"/>
      <c r="H43" s="112">
        <v>2</v>
      </c>
      <c r="I43" s="113">
        <v>2</v>
      </c>
      <c r="J43" s="114">
        <v>2</v>
      </c>
      <c r="K43" s="112">
        <v>1</v>
      </c>
      <c r="L43" s="211"/>
      <c r="M43" s="200" t="s">
        <v>107</v>
      </c>
      <c r="N43" s="200"/>
      <c r="O43" s="208">
        <f>#REF!</f>
        <v>2035954</v>
      </c>
      <c r="P43" s="207"/>
    </row>
    <row r="44" spans="1:16" x14ac:dyDescent="0.25">
      <c r="A44" s="198"/>
      <c r="B44" s="199"/>
      <c r="C44" s="200"/>
      <c r="D44" s="41"/>
      <c r="E44" s="200"/>
      <c r="G44" s="200"/>
      <c r="H44" s="112">
        <v>2</v>
      </c>
      <c r="I44" s="121">
        <v>2</v>
      </c>
      <c r="J44" s="122">
        <v>3</v>
      </c>
      <c r="K44" s="102"/>
      <c r="L44" s="210"/>
      <c r="M44" s="195" t="s">
        <v>108</v>
      </c>
      <c r="N44" s="195"/>
      <c r="O44" s="201">
        <f>+O45</f>
        <v>328977</v>
      </c>
      <c r="P44" s="202">
        <f>+P45</f>
        <v>0</v>
      </c>
    </row>
    <row r="45" spans="1:16" x14ac:dyDescent="0.25">
      <c r="A45" s="198"/>
      <c r="B45" s="199"/>
      <c r="C45" s="200"/>
      <c r="D45" s="41"/>
      <c r="E45" s="200"/>
      <c r="G45" s="200"/>
      <c r="H45" s="112">
        <v>2</v>
      </c>
      <c r="I45" s="121">
        <v>2</v>
      </c>
      <c r="J45" s="122">
        <v>3</v>
      </c>
      <c r="K45" s="112">
        <v>1</v>
      </c>
      <c r="L45" s="211"/>
      <c r="M45" s="200" t="s">
        <v>169</v>
      </c>
      <c r="N45" s="200"/>
      <c r="O45" s="208">
        <f>#REF!</f>
        <v>328977</v>
      </c>
      <c r="P45" s="207"/>
    </row>
    <row r="46" spans="1:16" x14ac:dyDescent="0.25">
      <c r="A46" s="198"/>
      <c r="B46" s="199"/>
      <c r="C46" s="200"/>
      <c r="D46" s="41"/>
      <c r="E46" s="200"/>
      <c r="G46" s="200"/>
      <c r="H46" s="112">
        <v>2</v>
      </c>
      <c r="I46" s="121">
        <v>2</v>
      </c>
      <c r="J46" s="122">
        <v>4</v>
      </c>
      <c r="K46" s="102"/>
      <c r="L46" s="210"/>
      <c r="M46" s="195" t="s">
        <v>170</v>
      </c>
      <c r="N46" s="195"/>
      <c r="O46" s="201">
        <f>+O47</f>
        <v>128293</v>
      </c>
      <c r="P46" s="202">
        <f>+P47</f>
        <v>0</v>
      </c>
    </row>
    <row r="47" spans="1:16" x14ac:dyDescent="0.25">
      <c r="A47" s="198"/>
      <c r="B47" s="199"/>
      <c r="C47" s="200"/>
      <c r="D47" s="41"/>
      <c r="E47" s="200"/>
      <c r="G47" s="200"/>
      <c r="H47" s="112">
        <v>2</v>
      </c>
      <c r="I47" s="121">
        <v>2</v>
      </c>
      <c r="J47" s="122">
        <v>4</v>
      </c>
      <c r="K47" s="112">
        <v>1</v>
      </c>
      <c r="L47" s="211"/>
      <c r="M47" s="200" t="s">
        <v>111</v>
      </c>
      <c r="N47" s="200"/>
      <c r="O47" s="208">
        <f>#REF!</f>
        <v>128293</v>
      </c>
      <c r="P47" s="207"/>
    </row>
    <row r="48" spans="1:16" hidden="1" x14ac:dyDescent="0.25">
      <c r="A48" s="198"/>
      <c r="B48" s="199"/>
      <c r="C48" s="200"/>
      <c r="D48" s="41"/>
      <c r="E48" s="200"/>
      <c r="G48" s="200"/>
      <c r="H48" s="112">
        <v>2</v>
      </c>
      <c r="I48" s="121">
        <v>2</v>
      </c>
      <c r="J48" s="122">
        <v>5</v>
      </c>
      <c r="K48" s="102"/>
      <c r="L48" s="212"/>
      <c r="M48" s="104" t="s">
        <v>112</v>
      </c>
      <c r="N48" s="105"/>
      <c r="O48" s="201">
        <f>+O50</f>
        <v>0</v>
      </c>
      <c r="P48" s="202">
        <f>+P49</f>
        <v>0</v>
      </c>
    </row>
    <row r="49" spans="1:16" hidden="1" x14ac:dyDescent="0.25">
      <c r="A49" s="198"/>
      <c r="B49" s="199"/>
      <c r="C49" s="200"/>
      <c r="D49" s="41"/>
      <c r="E49" s="200"/>
      <c r="G49" s="200"/>
      <c r="H49" s="112">
        <v>2</v>
      </c>
      <c r="I49" s="121">
        <v>2</v>
      </c>
      <c r="J49" s="122">
        <v>5</v>
      </c>
      <c r="K49" s="112">
        <v>1</v>
      </c>
      <c r="L49" s="213"/>
      <c r="M49" s="63" t="s">
        <v>113</v>
      </c>
      <c r="N49" s="118"/>
      <c r="O49" s="208">
        <f>#REF!</f>
        <v>0</v>
      </c>
      <c r="P49" s="207"/>
    </row>
    <row r="50" spans="1:16" hidden="1" x14ac:dyDescent="0.25">
      <c r="A50" s="198"/>
      <c r="B50" s="199"/>
      <c r="C50" s="200"/>
      <c r="D50" s="41"/>
      <c r="E50" s="200"/>
      <c r="G50" s="200"/>
      <c r="H50" s="112">
        <v>2</v>
      </c>
      <c r="I50" s="121">
        <v>2</v>
      </c>
      <c r="J50" s="122">
        <v>5</v>
      </c>
      <c r="K50" s="112">
        <v>4</v>
      </c>
      <c r="L50" s="209"/>
      <c r="M50" s="175" t="s">
        <v>114</v>
      </c>
      <c r="N50" s="118"/>
      <c r="O50" s="208">
        <f>#REF!</f>
        <v>0</v>
      </c>
      <c r="P50" s="202">
        <f>+P52+P53</f>
        <v>0</v>
      </c>
    </row>
    <row r="51" spans="1:16" x14ac:dyDescent="0.25">
      <c r="A51" s="198"/>
      <c r="B51" s="199"/>
      <c r="C51" s="200"/>
      <c r="D51" s="41"/>
      <c r="E51" s="200"/>
      <c r="G51" s="200"/>
      <c r="H51" s="112">
        <v>2</v>
      </c>
      <c r="I51" s="121">
        <v>2</v>
      </c>
      <c r="J51" s="122">
        <v>6</v>
      </c>
      <c r="K51" s="102"/>
      <c r="L51" s="211"/>
      <c r="M51" s="69" t="s">
        <v>171</v>
      </c>
      <c r="N51" s="118"/>
      <c r="O51" s="201">
        <f>+O52+O53</f>
        <v>2093087</v>
      </c>
      <c r="P51" s="202"/>
    </row>
    <row r="52" spans="1:16" x14ac:dyDescent="0.25">
      <c r="A52" s="198"/>
      <c r="B52" s="199"/>
      <c r="C52" s="200"/>
      <c r="D52" s="41"/>
      <c r="E52" s="200"/>
      <c r="G52" s="200"/>
      <c r="H52" s="112">
        <v>2</v>
      </c>
      <c r="I52" s="121">
        <v>2</v>
      </c>
      <c r="J52" s="122">
        <v>6</v>
      </c>
      <c r="K52" s="112">
        <v>2</v>
      </c>
      <c r="L52" s="211"/>
      <c r="M52" s="200" t="s">
        <v>172</v>
      </c>
      <c r="N52" s="200"/>
      <c r="O52" s="208">
        <f>#REF!</f>
        <v>110268</v>
      </c>
      <c r="P52" s="207"/>
    </row>
    <row r="53" spans="1:16" x14ac:dyDescent="0.25">
      <c r="A53" s="198"/>
      <c r="B53" s="199"/>
      <c r="C53" s="200"/>
      <c r="D53" s="41"/>
      <c r="E53" s="200"/>
      <c r="G53" s="200"/>
      <c r="H53" s="112">
        <v>2</v>
      </c>
      <c r="I53" s="121">
        <v>2</v>
      </c>
      <c r="J53" s="122">
        <v>6</v>
      </c>
      <c r="K53" s="112">
        <v>3</v>
      </c>
      <c r="L53" s="211"/>
      <c r="M53" s="200" t="s">
        <v>173</v>
      </c>
      <c r="N53" s="200"/>
      <c r="O53" s="208">
        <f>#REF!</f>
        <v>1982819</v>
      </c>
      <c r="P53" s="207"/>
    </row>
    <row r="54" spans="1:16" ht="26.25" x14ac:dyDescent="0.25">
      <c r="A54" s="198"/>
      <c r="B54" s="199"/>
      <c r="C54" s="200"/>
      <c r="D54" s="41"/>
      <c r="E54" s="200"/>
      <c r="G54" s="200"/>
      <c r="H54" s="112">
        <v>2</v>
      </c>
      <c r="I54" s="121">
        <v>2</v>
      </c>
      <c r="J54" s="122">
        <v>7</v>
      </c>
      <c r="K54" s="194"/>
      <c r="L54" s="210"/>
      <c r="M54" s="214" t="s">
        <v>174</v>
      </c>
      <c r="N54" s="195"/>
      <c r="O54" s="201">
        <f>+O55+O57</f>
        <v>117754</v>
      </c>
      <c r="P54" s="202">
        <f>+P55+P57</f>
        <v>0</v>
      </c>
    </row>
    <row r="55" spans="1:16" x14ac:dyDescent="0.25">
      <c r="A55" s="215"/>
      <c r="B55" s="216"/>
      <c r="C55" s="217"/>
      <c r="D55" s="218"/>
      <c r="E55" s="217"/>
      <c r="F55" s="219"/>
      <c r="G55" s="217"/>
      <c r="H55" s="112">
        <v>2</v>
      </c>
      <c r="I55" s="121">
        <v>2</v>
      </c>
      <c r="J55" s="122">
        <v>7</v>
      </c>
      <c r="K55" s="102">
        <v>1</v>
      </c>
      <c r="L55" s="220"/>
      <c r="M55" s="217" t="s">
        <v>175</v>
      </c>
      <c r="N55" s="217"/>
      <c r="O55" s="221">
        <f>+O56</f>
        <v>45139</v>
      </c>
      <c r="P55" s="222"/>
    </row>
    <row r="56" spans="1:16" x14ac:dyDescent="0.25">
      <c r="A56" s="198"/>
      <c r="B56" s="199"/>
      <c r="C56" s="200"/>
      <c r="D56" s="41"/>
      <c r="E56" s="200"/>
      <c r="G56" s="200"/>
      <c r="H56" s="112">
        <v>2</v>
      </c>
      <c r="I56" s="121">
        <v>2</v>
      </c>
      <c r="J56" s="122">
        <v>7</v>
      </c>
      <c r="K56" s="102">
        <v>1</v>
      </c>
      <c r="L56" s="117" t="s">
        <v>34</v>
      </c>
      <c r="M56" s="200" t="s">
        <v>176</v>
      </c>
      <c r="N56" s="200"/>
      <c r="O56" s="208">
        <f>#REF!</f>
        <v>45139</v>
      </c>
      <c r="P56" s="207"/>
    </row>
    <row r="57" spans="1:16" x14ac:dyDescent="0.25">
      <c r="A57" s="198"/>
      <c r="B57" s="199"/>
      <c r="C57" s="200"/>
      <c r="D57" s="41"/>
      <c r="E57" s="200"/>
      <c r="G57" s="200"/>
      <c r="H57" s="112">
        <v>2</v>
      </c>
      <c r="I57" s="113">
        <v>2</v>
      </c>
      <c r="J57" s="114">
        <v>7</v>
      </c>
      <c r="K57" s="102">
        <v>2</v>
      </c>
      <c r="L57" s="117"/>
      <c r="M57" s="200" t="s">
        <v>122</v>
      </c>
      <c r="N57" s="200"/>
      <c r="O57" s="201">
        <f>+O58+O59+O60</f>
        <v>72615</v>
      </c>
      <c r="P57" s="207"/>
    </row>
    <row r="58" spans="1:16" x14ac:dyDescent="0.25">
      <c r="A58" s="198"/>
      <c r="B58" s="199"/>
      <c r="C58" s="200"/>
      <c r="D58" s="41"/>
      <c r="E58" s="200"/>
      <c r="G58" s="200"/>
      <c r="H58" s="112">
        <v>2</v>
      </c>
      <c r="I58" s="113">
        <v>2</v>
      </c>
      <c r="J58" s="114">
        <v>7</v>
      </c>
      <c r="K58" s="102">
        <v>2</v>
      </c>
      <c r="L58" s="117" t="s">
        <v>28</v>
      </c>
      <c r="M58" s="200" t="s">
        <v>177</v>
      </c>
      <c r="N58" s="200"/>
      <c r="O58" s="208">
        <f>#REF!+#REF!</f>
        <v>23532</v>
      </c>
      <c r="P58" s="207"/>
    </row>
    <row r="59" spans="1:16" x14ac:dyDescent="0.25">
      <c r="A59" s="198"/>
      <c r="B59" s="199"/>
      <c r="C59" s="200"/>
      <c r="D59" s="41"/>
      <c r="E59" s="200"/>
      <c r="G59" s="200"/>
      <c r="H59" s="112">
        <v>2</v>
      </c>
      <c r="I59" s="113">
        <v>2</v>
      </c>
      <c r="J59" s="114">
        <v>7</v>
      </c>
      <c r="K59" s="102">
        <v>2</v>
      </c>
      <c r="L59" s="117" t="s">
        <v>124</v>
      </c>
      <c r="M59" s="200" t="s">
        <v>178</v>
      </c>
      <c r="N59" s="200"/>
      <c r="O59" s="208">
        <f>#REF!+#REF!+#REF!</f>
        <v>47011</v>
      </c>
      <c r="P59" s="207"/>
    </row>
    <row r="60" spans="1:16" x14ac:dyDescent="0.25">
      <c r="A60" s="198"/>
      <c r="B60" s="199"/>
      <c r="C60" s="200"/>
      <c r="D60" s="41"/>
      <c r="E60" s="200"/>
      <c r="G60" s="200"/>
      <c r="H60" s="112">
        <v>2</v>
      </c>
      <c r="I60" s="113">
        <v>2</v>
      </c>
      <c r="J60" s="114">
        <v>7</v>
      </c>
      <c r="K60" s="112">
        <v>3</v>
      </c>
      <c r="L60" s="211"/>
      <c r="M60" s="63" t="s">
        <v>119</v>
      </c>
      <c r="N60" s="200"/>
      <c r="O60" s="208">
        <f>#REF!</f>
        <v>2072</v>
      </c>
      <c r="P60" s="207"/>
    </row>
    <row r="61" spans="1:16" x14ac:dyDescent="0.25">
      <c r="A61" s="198"/>
      <c r="B61" s="199"/>
      <c r="C61" s="200"/>
      <c r="D61" s="41"/>
      <c r="E61" s="200"/>
      <c r="G61" s="200"/>
      <c r="H61" s="112">
        <v>2</v>
      </c>
      <c r="I61" s="121">
        <v>2</v>
      </c>
      <c r="J61" s="122">
        <v>8</v>
      </c>
      <c r="K61" s="205"/>
      <c r="L61" s="211"/>
      <c r="M61" s="195" t="s">
        <v>126</v>
      </c>
      <c r="N61" s="200"/>
      <c r="O61" s="201">
        <f>+O62+O63</f>
        <v>1601581</v>
      </c>
      <c r="P61" s="207"/>
    </row>
    <row r="62" spans="1:16" x14ac:dyDescent="0.25">
      <c r="A62" s="198"/>
      <c r="B62" s="199"/>
      <c r="C62" s="200"/>
      <c r="D62" s="41"/>
      <c r="E62" s="200"/>
      <c r="G62" s="200"/>
      <c r="H62" s="112">
        <v>2</v>
      </c>
      <c r="I62" s="121">
        <v>2</v>
      </c>
      <c r="J62" s="122">
        <v>8</v>
      </c>
      <c r="K62" s="112">
        <v>4</v>
      </c>
      <c r="L62" s="211"/>
      <c r="M62" s="63" t="s">
        <v>127</v>
      </c>
      <c r="N62" s="200"/>
      <c r="O62" s="208">
        <f>+#REF!</f>
        <v>5175</v>
      </c>
      <c r="P62" s="207"/>
    </row>
    <row r="63" spans="1:16" x14ac:dyDescent="0.25">
      <c r="A63" s="198"/>
      <c r="B63" s="199"/>
      <c r="C63" s="200"/>
      <c r="D63" s="41"/>
      <c r="E63" s="200"/>
      <c r="G63" s="200"/>
      <c r="H63" s="112">
        <v>2</v>
      </c>
      <c r="I63" s="113">
        <v>2</v>
      </c>
      <c r="J63" s="114">
        <v>8</v>
      </c>
      <c r="K63" s="102">
        <v>9</v>
      </c>
      <c r="L63" s="117"/>
      <c r="M63" s="200" t="s">
        <v>136</v>
      </c>
      <c r="N63" s="200"/>
      <c r="O63" s="201">
        <f>+O64</f>
        <v>1596406</v>
      </c>
      <c r="P63" s="207"/>
    </row>
    <row r="64" spans="1:16" x14ac:dyDescent="0.25">
      <c r="A64" s="198"/>
      <c r="B64" s="199"/>
      <c r="C64" s="200"/>
      <c r="D64" s="41"/>
      <c r="E64" s="200"/>
      <c r="G64" s="42"/>
      <c r="H64" s="113">
        <v>2</v>
      </c>
      <c r="I64" s="113">
        <v>2</v>
      </c>
      <c r="J64" s="113">
        <v>8</v>
      </c>
      <c r="K64" s="121">
        <v>9</v>
      </c>
      <c r="L64" s="223" t="s">
        <v>131</v>
      </c>
      <c r="M64" s="205" t="s">
        <v>137</v>
      </c>
      <c r="N64" s="200"/>
      <c r="O64" s="208">
        <f>#REF!+#REF!</f>
        <v>1596406</v>
      </c>
      <c r="P64" s="207"/>
    </row>
    <row r="65" spans="1:16" x14ac:dyDescent="0.25">
      <c r="A65" s="198"/>
      <c r="B65" s="199"/>
      <c r="C65" s="200"/>
      <c r="D65" s="41"/>
      <c r="E65" s="200"/>
      <c r="G65" s="42"/>
      <c r="I65" s="69"/>
      <c r="J65" s="69"/>
      <c r="L65" s="41"/>
      <c r="M65" s="205"/>
      <c r="N65" s="200"/>
      <c r="O65" s="208"/>
      <c r="P65" s="207"/>
    </row>
    <row r="66" spans="1:16" x14ac:dyDescent="0.25">
      <c r="A66" s="198"/>
      <c r="B66" s="199"/>
      <c r="C66" s="200"/>
      <c r="D66" s="41"/>
      <c r="E66" s="200"/>
      <c r="G66" s="200"/>
      <c r="H66" s="200"/>
      <c r="J66" s="200"/>
      <c r="K66" s="205"/>
      <c r="L66" s="211"/>
      <c r="M66" s="200"/>
      <c r="N66" s="200"/>
      <c r="O66" s="208"/>
      <c r="P66" s="207"/>
    </row>
    <row r="67" spans="1:16" x14ac:dyDescent="0.25">
      <c r="A67" s="198"/>
      <c r="B67" s="199"/>
      <c r="C67" s="200"/>
      <c r="D67" s="41"/>
      <c r="E67" s="200"/>
      <c r="G67" s="200"/>
      <c r="H67" s="200"/>
      <c r="J67" s="200"/>
      <c r="K67" s="205"/>
      <c r="L67" s="211"/>
      <c r="M67" s="200"/>
      <c r="N67" s="200"/>
      <c r="O67" s="208"/>
      <c r="P67" s="207"/>
    </row>
    <row r="68" spans="1:16" x14ac:dyDescent="0.25">
      <c r="A68" s="198"/>
      <c r="B68" s="199"/>
      <c r="C68" s="200"/>
      <c r="D68" s="41"/>
      <c r="E68" s="200"/>
      <c r="G68" s="200"/>
      <c r="H68" s="200"/>
      <c r="J68" s="195"/>
      <c r="K68" s="205"/>
      <c r="L68" s="211"/>
      <c r="M68" s="200"/>
      <c r="N68" s="200"/>
      <c r="O68" s="208"/>
      <c r="P68" s="202"/>
    </row>
    <row r="69" spans="1:16" x14ac:dyDescent="0.25">
      <c r="A69" s="198"/>
      <c r="B69" s="199"/>
      <c r="C69" s="200"/>
      <c r="D69" s="41"/>
      <c r="E69" s="200"/>
      <c r="G69" s="200"/>
      <c r="H69" s="200"/>
      <c r="J69" s="200"/>
      <c r="K69" s="205"/>
      <c r="L69" s="211"/>
      <c r="M69" s="200"/>
      <c r="N69" s="200"/>
      <c r="O69" s="208"/>
      <c r="P69" s="207"/>
    </row>
    <row r="70" spans="1:16" x14ac:dyDescent="0.25">
      <c r="A70" s="198"/>
      <c r="B70" s="199"/>
      <c r="C70" s="200"/>
      <c r="D70" s="41"/>
      <c r="E70" s="200"/>
      <c r="G70" s="200"/>
      <c r="H70" s="200"/>
      <c r="J70" s="200"/>
      <c r="K70" s="205"/>
      <c r="L70" s="211"/>
      <c r="M70" s="200"/>
      <c r="N70" s="200"/>
      <c r="O70" s="208"/>
      <c r="P70" s="207"/>
    </row>
    <row r="71" spans="1:16" x14ac:dyDescent="0.25">
      <c r="A71" s="198"/>
      <c r="B71" s="199"/>
      <c r="C71" s="200"/>
      <c r="D71" s="41"/>
      <c r="E71" s="200"/>
      <c r="G71" s="200"/>
      <c r="H71" s="200"/>
      <c r="J71" s="200"/>
      <c r="K71" s="205"/>
      <c r="L71" s="211"/>
      <c r="M71" s="200"/>
      <c r="N71" s="200"/>
      <c r="O71" s="208"/>
      <c r="P71" s="207"/>
    </row>
    <row r="72" spans="1:16" x14ac:dyDescent="0.25">
      <c r="A72" s="198"/>
      <c r="B72" s="199"/>
      <c r="C72" s="200"/>
      <c r="D72" s="41"/>
      <c r="E72" s="200"/>
      <c r="G72" s="200"/>
      <c r="H72" s="200"/>
      <c r="I72" s="69"/>
      <c r="J72" s="195"/>
      <c r="K72" s="194"/>
      <c r="L72" s="210"/>
      <c r="M72" s="195"/>
      <c r="N72" s="195"/>
      <c r="O72" s="201"/>
      <c r="P72" s="202"/>
    </row>
    <row r="73" spans="1:16" x14ac:dyDescent="0.25">
      <c r="A73" s="198"/>
      <c r="B73" s="199"/>
      <c r="C73" s="200"/>
      <c r="D73" s="41"/>
      <c r="E73" s="200"/>
      <c r="G73" s="200"/>
      <c r="H73" s="200"/>
      <c r="I73" s="69"/>
      <c r="J73" s="195"/>
      <c r="K73" s="194"/>
      <c r="L73" s="210"/>
      <c r="M73" s="195"/>
      <c r="N73" s="195"/>
      <c r="O73" s="201"/>
      <c r="P73" s="202"/>
    </row>
    <row r="74" spans="1:16" ht="15.75" thickBot="1" x14ac:dyDescent="0.3">
      <c r="A74" s="224"/>
      <c r="B74" s="225"/>
      <c r="C74" s="226"/>
      <c r="D74" s="227"/>
      <c r="E74" s="226"/>
      <c r="F74" s="228"/>
      <c r="G74" s="226"/>
      <c r="H74" s="229"/>
      <c r="I74" s="228"/>
      <c r="J74" s="226"/>
      <c r="K74" s="230"/>
      <c r="L74" s="231"/>
      <c r="M74" s="226"/>
      <c r="N74" s="226"/>
      <c r="O74" s="232"/>
      <c r="P74" s="233"/>
    </row>
    <row r="75" spans="1:16" x14ac:dyDescent="0.25">
      <c r="A75" s="41"/>
      <c r="B75" s="41"/>
      <c r="D75" s="41"/>
      <c r="O75" s="37"/>
      <c r="P75" s="37"/>
    </row>
    <row r="76" spans="1:16" x14ac:dyDescent="0.25">
      <c r="A76" s="41"/>
      <c r="B76" s="41"/>
      <c r="D76" s="41"/>
      <c r="O76" s="37"/>
      <c r="P76" s="37"/>
    </row>
    <row r="77" spans="1:16" x14ac:dyDescent="0.25">
      <c r="A77" s="41"/>
      <c r="B77" s="41"/>
      <c r="D77" s="41"/>
      <c r="O77" s="37"/>
      <c r="P77" s="37"/>
    </row>
    <row r="78" spans="1:16" ht="15.75" thickBot="1" x14ac:dyDescent="0.3">
      <c r="A78" s="111"/>
      <c r="B78" s="111"/>
      <c r="C78" s="63"/>
      <c r="D78" s="111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124"/>
      <c r="P78" s="124"/>
    </row>
    <row r="79" spans="1:16" x14ac:dyDescent="0.25">
      <c r="A79" s="417" t="s">
        <v>179</v>
      </c>
      <c r="B79" s="418"/>
      <c r="C79" s="418"/>
      <c r="D79" s="418"/>
      <c r="E79" s="418"/>
      <c r="F79" s="418"/>
      <c r="G79" s="418"/>
      <c r="H79" s="418"/>
      <c r="I79" s="418"/>
      <c r="J79" s="418"/>
      <c r="K79" s="418"/>
      <c r="L79" s="418"/>
      <c r="M79" s="418"/>
      <c r="N79" s="418"/>
      <c r="O79" s="418"/>
      <c r="P79" s="419"/>
    </row>
    <row r="80" spans="1:16" x14ac:dyDescent="0.25">
      <c r="A80" s="420" t="s">
        <v>54</v>
      </c>
      <c r="B80" s="421"/>
      <c r="C80" s="421"/>
      <c r="D80" s="421"/>
      <c r="E80" s="421"/>
      <c r="F80" s="421"/>
      <c r="G80" s="421"/>
      <c r="H80" s="421"/>
      <c r="I80" s="421"/>
      <c r="J80" s="421"/>
      <c r="K80" s="421"/>
      <c r="L80" s="421"/>
      <c r="M80" s="421"/>
      <c r="N80" s="421"/>
      <c r="O80" s="421"/>
      <c r="P80" s="422"/>
    </row>
    <row r="81" spans="1:16" ht="15.75" x14ac:dyDescent="0.3">
      <c r="A81" s="65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442" t="s">
        <v>55</v>
      </c>
      <c r="O81" s="442"/>
      <c r="P81" s="443"/>
    </row>
    <row r="82" spans="1:16" x14ac:dyDescent="0.25">
      <c r="A82" s="65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7"/>
    </row>
    <row r="83" spans="1:16" x14ac:dyDescent="0.25">
      <c r="A83" s="444" t="s">
        <v>56</v>
      </c>
      <c r="B83" s="445"/>
      <c r="C83" s="445"/>
      <c r="D83" s="445"/>
      <c r="E83" s="445"/>
      <c r="F83" s="445"/>
      <c r="G83" s="445"/>
      <c r="H83" s="445"/>
      <c r="I83" s="445"/>
      <c r="J83" s="63"/>
      <c r="K83" s="63"/>
      <c r="L83" s="63"/>
      <c r="M83" s="63"/>
      <c r="N83" s="69" t="s">
        <v>157</v>
      </c>
      <c r="P83" s="67"/>
    </row>
    <row r="84" spans="1:16" x14ac:dyDescent="0.25">
      <c r="A84" s="444" t="s">
        <v>57</v>
      </c>
      <c r="B84" s="445"/>
      <c r="C84" s="445"/>
      <c r="D84" s="445"/>
      <c r="E84" s="445"/>
      <c r="F84" s="445"/>
      <c r="G84" s="445"/>
      <c r="H84" s="445"/>
      <c r="I84" s="445"/>
      <c r="J84" s="63"/>
      <c r="K84" s="63"/>
      <c r="L84" s="63"/>
      <c r="M84" s="63"/>
      <c r="N84" s="69" t="s">
        <v>5</v>
      </c>
      <c r="P84" s="67"/>
    </row>
    <row r="85" spans="1:16" x14ac:dyDescent="0.25">
      <c r="A85" s="444" t="str">
        <f>+A8</f>
        <v>MES: MAYO</v>
      </c>
      <c r="B85" s="445"/>
      <c r="C85" s="445"/>
      <c r="D85" s="445"/>
      <c r="E85" s="445"/>
      <c r="F85" s="445"/>
      <c r="G85" s="445"/>
      <c r="H85" s="445"/>
      <c r="I85" s="445"/>
      <c r="J85" s="63"/>
      <c r="K85" s="63"/>
      <c r="L85" s="63"/>
      <c r="M85" s="63"/>
      <c r="N85" s="69" t="s">
        <v>7</v>
      </c>
      <c r="P85" s="67"/>
    </row>
    <row r="86" spans="1:16" ht="15.75" thickBot="1" x14ac:dyDescent="0.3">
      <c r="A86" s="70" t="str">
        <f>[1]Hoja1!B9</f>
        <v>AÑO : 2026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 t="s">
        <v>9</v>
      </c>
      <c r="O86" s="71"/>
      <c r="P86" s="72"/>
    </row>
    <row r="87" spans="1:16" ht="15.75" thickBot="1" x14ac:dyDescent="0.3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</row>
    <row r="88" spans="1:16" x14ac:dyDescent="0.25">
      <c r="A88" s="446" t="s">
        <v>58</v>
      </c>
      <c r="B88" s="447"/>
      <c r="C88" s="447"/>
      <c r="D88" s="447"/>
      <c r="E88" s="447"/>
      <c r="F88" s="447"/>
      <c r="G88" s="447"/>
      <c r="H88" s="447"/>
      <c r="I88" s="447"/>
      <c r="J88" s="447"/>
      <c r="K88" s="447"/>
      <c r="L88" s="447"/>
      <c r="M88" s="448"/>
      <c r="N88" s="449" t="s">
        <v>59</v>
      </c>
      <c r="O88" s="447"/>
      <c r="P88" s="450"/>
    </row>
    <row r="89" spans="1:16" x14ac:dyDescent="0.25">
      <c r="A89" s="433" t="s">
        <v>15</v>
      </c>
      <c r="B89" s="434"/>
      <c r="C89" s="434"/>
      <c r="D89" s="434"/>
      <c r="E89" s="434"/>
      <c r="F89" s="434"/>
      <c r="G89" s="435"/>
      <c r="H89" s="235"/>
      <c r="I89" s="436" t="s">
        <v>60</v>
      </c>
      <c r="J89" s="437"/>
      <c r="K89" s="437"/>
      <c r="L89" s="437"/>
      <c r="M89" s="438"/>
      <c r="N89" s="180" t="s">
        <v>61</v>
      </c>
      <c r="O89" s="181" t="s">
        <v>62</v>
      </c>
      <c r="P89" s="182" t="s">
        <v>63</v>
      </c>
    </row>
    <row r="90" spans="1:16" x14ac:dyDescent="0.25">
      <c r="A90" s="78"/>
      <c r="B90" s="81" t="s">
        <v>64</v>
      </c>
      <c r="C90" s="80"/>
      <c r="D90" s="81"/>
      <c r="E90" s="80"/>
      <c r="F90" s="81"/>
      <c r="G90" s="80"/>
      <c r="H90" s="80"/>
      <c r="I90" s="81"/>
      <c r="J90" s="81"/>
      <c r="K90" s="81"/>
      <c r="L90" s="81"/>
      <c r="M90" s="410"/>
      <c r="N90" s="236"/>
      <c r="O90" s="237"/>
      <c r="P90" s="238"/>
    </row>
    <row r="91" spans="1:16" ht="15.75" thickBot="1" x14ac:dyDescent="0.3">
      <c r="A91" s="239" t="s">
        <v>65</v>
      </c>
      <c r="B91" s="240" t="s">
        <v>65</v>
      </c>
      <c r="C91" s="241" t="s">
        <v>66</v>
      </c>
      <c r="D91" s="240" t="s">
        <v>67</v>
      </c>
      <c r="E91" s="241" t="s">
        <v>68</v>
      </c>
      <c r="F91" s="240" t="s">
        <v>69</v>
      </c>
      <c r="G91" s="241" t="s">
        <v>139</v>
      </c>
      <c r="H91" s="242" t="s">
        <v>71</v>
      </c>
      <c r="I91" s="240" t="s">
        <v>72</v>
      </c>
      <c r="J91" s="240" t="s">
        <v>73</v>
      </c>
      <c r="K91" s="240" t="s">
        <v>158</v>
      </c>
      <c r="L91" s="240" t="s">
        <v>75</v>
      </c>
      <c r="M91" s="439"/>
      <c r="N91" s="92" t="s">
        <v>22</v>
      </c>
      <c r="O91" s="92" t="s">
        <v>23</v>
      </c>
      <c r="P91" s="244" t="s">
        <v>24</v>
      </c>
    </row>
    <row r="92" spans="1:16" x14ac:dyDescent="0.25">
      <c r="A92" s="245" t="s">
        <v>28</v>
      </c>
      <c r="B92" s="246" t="s">
        <v>77</v>
      </c>
      <c r="C92" s="158"/>
      <c r="D92" s="247" t="s">
        <v>34</v>
      </c>
      <c r="E92" s="158"/>
      <c r="F92" s="104" t="s">
        <v>78</v>
      </c>
      <c r="G92" s="110">
        <v>9998</v>
      </c>
      <c r="H92" s="112">
        <v>2</v>
      </c>
      <c r="I92" s="113">
        <v>3</v>
      </c>
      <c r="J92" s="158"/>
      <c r="K92" s="160"/>
      <c r="L92" s="248"/>
      <c r="M92" s="158" t="s">
        <v>180</v>
      </c>
      <c r="N92" s="158"/>
      <c r="O92" s="105">
        <f>+O93+O95+O97+O99+O102</f>
        <v>753635</v>
      </c>
      <c r="P92" s="116">
        <f>+P93+P95+P97+P99+P102</f>
        <v>0</v>
      </c>
    </row>
    <row r="93" spans="1:16" x14ac:dyDescent="0.25">
      <c r="A93" s="108"/>
      <c r="B93" s="109"/>
      <c r="C93" s="110"/>
      <c r="D93" s="111"/>
      <c r="E93" s="110"/>
      <c r="F93" s="63"/>
      <c r="G93" s="110"/>
      <c r="H93" s="112">
        <v>2</v>
      </c>
      <c r="I93" s="113">
        <v>3</v>
      </c>
      <c r="J93" s="102">
        <v>2</v>
      </c>
      <c r="K93" s="160"/>
      <c r="L93" s="247"/>
      <c r="M93" s="104" t="s">
        <v>181</v>
      </c>
      <c r="N93" s="158"/>
      <c r="O93" s="105">
        <f>+O94</f>
        <v>2602</v>
      </c>
      <c r="P93" s="116"/>
    </row>
    <row r="94" spans="1:16" x14ac:dyDescent="0.25">
      <c r="A94" s="108"/>
      <c r="B94" s="109"/>
      <c r="C94" s="110"/>
      <c r="D94" s="111"/>
      <c r="E94" s="110"/>
      <c r="F94" s="63"/>
      <c r="G94" s="110"/>
      <c r="H94" s="112">
        <v>2</v>
      </c>
      <c r="I94" s="113">
        <v>3</v>
      </c>
      <c r="J94" s="112">
        <v>2</v>
      </c>
      <c r="K94" s="157">
        <v>3</v>
      </c>
      <c r="L94" s="111"/>
      <c r="M94" s="63" t="s">
        <v>142</v>
      </c>
      <c r="N94" s="110"/>
      <c r="O94" s="105">
        <f>#REF!</f>
        <v>2602</v>
      </c>
      <c r="P94" s="120"/>
    </row>
    <row r="95" spans="1:16" x14ac:dyDescent="0.25">
      <c r="A95" s="108"/>
      <c r="B95" s="109"/>
      <c r="C95" s="110"/>
      <c r="D95" s="111"/>
      <c r="E95" s="110"/>
      <c r="F95" s="63"/>
      <c r="G95" s="110"/>
      <c r="H95" s="112">
        <v>2</v>
      </c>
      <c r="I95" s="113">
        <v>3</v>
      </c>
      <c r="J95" s="102">
        <v>3</v>
      </c>
      <c r="K95" s="160"/>
      <c r="L95" s="248"/>
      <c r="M95" s="158" t="s">
        <v>182</v>
      </c>
      <c r="N95" s="158"/>
      <c r="O95" s="105">
        <f>+O96</f>
        <v>144882</v>
      </c>
      <c r="P95" s="116">
        <f>+P96</f>
        <v>0</v>
      </c>
    </row>
    <row r="96" spans="1:16" x14ac:dyDescent="0.25">
      <c r="A96" s="108"/>
      <c r="B96" s="109"/>
      <c r="C96" s="110"/>
      <c r="D96" s="111"/>
      <c r="E96" s="110"/>
      <c r="F96" s="63"/>
      <c r="G96" s="110"/>
      <c r="H96" s="112">
        <v>2</v>
      </c>
      <c r="I96" s="113">
        <v>3</v>
      </c>
      <c r="J96" s="102">
        <v>3</v>
      </c>
      <c r="K96" s="157">
        <v>1</v>
      </c>
      <c r="L96" s="249"/>
      <c r="M96" s="110" t="s">
        <v>183</v>
      </c>
      <c r="N96" s="110"/>
      <c r="O96" s="118">
        <f>#REF!</f>
        <v>144882</v>
      </c>
      <c r="P96" s="120"/>
    </row>
    <row r="97" spans="1:16" x14ac:dyDescent="0.25">
      <c r="A97" s="108"/>
      <c r="B97" s="109"/>
      <c r="C97" s="110"/>
      <c r="D97" s="111"/>
      <c r="E97" s="110"/>
      <c r="F97" s="63"/>
      <c r="G97" s="110"/>
      <c r="H97" s="112">
        <v>2</v>
      </c>
      <c r="I97" s="121">
        <v>3</v>
      </c>
      <c r="J97" s="102">
        <v>5</v>
      </c>
      <c r="K97" s="157"/>
      <c r="L97" s="248"/>
      <c r="M97" s="158" t="s">
        <v>184</v>
      </c>
      <c r="N97" s="158"/>
      <c r="O97" s="105">
        <f>+O98</f>
        <v>89</v>
      </c>
      <c r="P97" s="116">
        <f>+P98</f>
        <v>0</v>
      </c>
    </row>
    <row r="98" spans="1:16" x14ac:dyDescent="0.25">
      <c r="A98" s="108"/>
      <c r="B98" s="109"/>
      <c r="C98" s="110"/>
      <c r="D98" s="111"/>
      <c r="E98" s="110"/>
      <c r="F98" s="63"/>
      <c r="G98" s="110"/>
      <c r="H98" s="112">
        <v>2</v>
      </c>
      <c r="I98" s="121">
        <v>3</v>
      </c>
      <c r="J98" s="102">
        <v>5</v>
      </c>
      <c r="K98" s="157">
        <v>3</v>
      </c>
      <c r="L98" s="249"/>
      <c r="M98" s="110" t="s">
        <v>146</v>
      </c>
      <c r="N98" s="110"/>
      <c r="O98" s="118">
        <f>#REF!</f>
        <v>89</v>
      </c>
      <c r="P98" s="120"/>
    </row>
    <row r="99" spans="1:16" x14ac:dyDescent="0.25">
      <c r="A99" s="108"/>
      <c r="B99" s="109"/>
      <c r="C99" s="110"/>
      <c r="D99" s="111"/>
      <c r="E99" s="110"/>
      <c r="F99" s="63"/>
      <c r="G99" s="110"/>
      <c r="H99" s="112">
        <v>2</v>
      </c>
      <c r="I99" s="121">
        <v>3</v>
      </c>
      <c r="J99" s="102">
        <v>7</v>
      </c>
      <c r="K99" s="159"/>
      <c r="L99" s="159"/>
      <c r="M99" s="158" t="s">
        <v>147</v>
      </c>
      <c r="N99" s="158"/>
      <c r="O99" s="105">
        <f>+O100</f>
        <v>310282</v>
      </c>
      <c r="P99" s="116">
        <f>+P100</f>
        <v>0</v>
      </c>
    </row>
    <row r="100" spans="1:16" x14ac:dyDescent="0.25">
      <c r="A100" s="108"/>
      <c r="B100" s="109"/>
      <c r="C100" s="110"/>
      <c r="D100" s="111"/>
      <c r="E100" s="110"/>
      <c r="F100" s="63"/>
      <c r="G100" s="110"/>
      <c r="H100" s="112">
        <v>2</v>
      </c>
      <c r="I100" s="121">
        <v>3</v>
      </c>
      <c r="J100" s="102">
        <v>7</v>
      </c>
      <c r="K100" s="157">
        <v>1</v>
      </c>
      <c r="L100" s="157"/>
      <c r="M100" s="110" t="s">
        <v>148</v>
      </c>
      <c r="N100" s="110"/>
      <c r="O100" s="105">
        <f>+O101</f>
        <v>310282</v>
      </c>
      <c r="P100" s="120"/>
    </row>
    <row r="101" spans="1:16" x14ac:dyDescent="0.25">
      <c r="A101" s="108"/>
      <c r="B101" s="109"/>
      <c r="C101" s="110"/>
      <c r="D101" s="111"/>
      <c r="E101" s="110"/>
      <c r="F101" s="63"/>
      <c r="G101" s="110"/>
      <c r="H101" s="112">
        <v>2</v>
      </c>
      <c r="I101" s="121">
        <v>3</v>
      </c>
      <c r="J101" s="102">
        <v>7</v>
      </c>
      <c r="K101" s="157">
        <v>1</v>
      </c>
      <c r="L101" s="157">
        <v>1</v>
      </c>
      <c r="M101" s="161" t="s">
        <v>149</v>
      </c>
      <c r="N101" s="110"/>
      <c r="O101" s="118">
        <f>#REF!</f>
        <v>310282</v>
      </c>
      <c r="P101" s="120"/>
    </row>
    <row r="102" spans="1:16" x14ac:dyDescent="0.25">
      <c r="A102" s="108"/>
      <c r="B102" s="109"/>
      <c r="C102" s="110"/>
      <c r="D102" s="111"/>
      <c r="E102" s="110"/>
      <c r="F102" s="63"/>
      <c r="G102" s="110"/>
      <c r="H102" s="112">
        <v>2</v>
      </c>
      <c r="I102" s="121">
        <v>3</v>
      </c>
      <c r="J102" s="102">
        <v>9</v>
      </c>
      <c r="K102" s="157"/>
      <c r="L102" s="212"/>
      <c r="M102" s="160" t="s">
        <v>150</v>
      </c>
      <c r="N102" s="158"/>
      <c r="O102" s="105">
        <f>+O103+O104</f>
        <v>295780</v>
      </c>
      <c r="P102" s="116">
        <f>+P103+P104</f>
        <v>0</v>
      </c>
    </row>
    <row r="103" spans="1:16" x14ac:dyDescent="0.25">
      <c r="A103" s="108"/>
      <c r="B103" s="109"/>
      <c r="C103" s="110"/>
      <c r="D103" s="111"/>
      <c r="E103" s="110"/>
      <c r="F103" s="63"/>
      <c r="G103" s="110"/>
      <c r="H103" s="112">
        <v>2</v>
      </c>
      <c r="I103" s="121">
        <v>3</v>
      </c>
      <c r="J103" s="102">
        <v>9</v>
      </c>
      <c r="K103" s="157">
        <v>1</v>
      </c>
      <c r="L103" s="213"/>
      <c r="M103" s="161" t="s">
        <v>151</v>
      </c>
      <c r="N103" s="110"/>
      <c r="O103" s="118">
        <f>#REF!</f>
        <v>29707</v>
      </c>
      <c r="P103" s="120"/>
    </row>
    <row r="104" spans="1:16" x14ac:dyDescent="0.25">
      <c r="A104" s="108"/>
      <c r="B104" s="109"/>
      <c r="C104" s="110"/>
      <c r="D104" s="111"/>
      <c r="E104" s="110"/>
      <c r="F104" s="63"/>
      <c r="G104" s="110"/>
      <c r="H104" s="112">
        <v>2</v>
      </c>
      <c r="I104" s="121">
        <v>3</v>
      </c>
      <c r="J104" s="102">
        <v>9</v>
      </c>
      <c r="K104" s="157">
        <v>9</v>
      </c>
      <c r="L104" s="213"/>
      <c r="M104" s="161" t="s">
        <v>152</v>
      </c>
      <c r="N104" s="110"/>
      <c r="O104" s="118">
        <f>#REF!</f>
        <v>266073</v>
      </c>
      <c r="P104" s="120"/>
    </row>
    <row r="105" spans="1:16" x14ac:dyDescent="0.25">
      <c r="A105" s="108"/>
      <c r="B105" s="109"/>
      <c r="C105" s="110"/>
      <c r="D105" s="111"/>
      <c r="E105" s="110"/>
      <c r="F105" s="63"/>
      <c r="G105" s="110"/>
      <c r="H105" s="110"/>
      <c r="I105" s="104"/>
      <c r="J105" s="158"/>
      <c r="K105" s="161">
        <v>424</v>
      </c>
      <c r="L105" s="213"/>
      <c r="M105" s="63"/>
      <c r="N105" s="158"/>
      <c r="O105" s="118"/>
      <c r="P105" s="116"/>
    </row>
    <row r="106" spans="1:16" x14ac:dyDescent="0.25">
      <c r="A106" s="108"/>
      <c r="B106" s="109"/>
      <c r="C106" s="110"/>
      <c r="D106" s="111"/>
      <c r="E106" s="110"/>
      <c r="F106" s="63"/>
      <c r="G106" s="110">
        <v>9998</v>
      </c>
      <c r="H106" s="110"/>
      <c r="I106" s="121">
        <v>6</v>
      </c>
      <c r="J106" s="158"/>
      <c r="K106" s="160"/>
      <c r="L106" s="212"/>
      <c r="M106" s="104" t="s">
        <v>185</v>
      </c>
      <c r="N106" s="158"/>
      <c r="O106" s="105">
        <f>+O107</f>
        <v>5771712</v>
      </c>
      <c r="P106" s="116"/>
    </row>
    <row r="107" spans="1:16" x14ac:dyDescent="0.25">
      <c r="A107" s="108"/>
      <c r="B107" s="109"/>
      <c r="C107" s="110"/>
      <c r="D107" s="111"/>
      <c r="E107" s="110"/>
      <c r="F107" s="63"/>
      <c r="G107" s="110"/>
      <c r="H107" s="110"/>
      <c r="I107" s="121">
        <v>6</v>
      </c>
      <c r="J107" s="102">
        <v>1</v>
      </c>
      <c r="K107" s="160"/>
      <c r="L107" s="212"/>
      <c r="M107" s="104" t="s">
        <v>186</v>
      </c>
      <c r="N107" s="158"/>
      <c r="O107" s="105">
        <f>+O108+O109+O110</f>
        <v>5771712</v>
      </c>
      <c r="P107" s="116"/>
    </row>
    <row r="108" spans="1:16" x14ac:dyDescent="0.25">
      <c r="A108" s="108"/>
      <c r="B108" s="109"/>
      <c r="C108" s="110"/>
      <c r="D108" s="111"/>
      <c r="E108" s="110"/>
      <c r="F108" s="110"/>
      <c r="G108" s="110"/>
      <c r="H108" s="110"/>
      <c r="I108" s="121"/>
      <c r="J108" s="102">
        <v>1</v>
      </c>
      <c r="K108" s="161">
        <v>3</v>
      </c>
      <c r="L108" s="213"/>
      <c r="M108" s="63" t="s">
        <v>187</v>
      </c>
      <c r="N108" s="110"/>
      <c r="O108" s="118">
        <f>#REF!</f>
        <v>1616079</v>
      </c>
      <c r="P108" s="120"/>
    </row>
    <row r="109" spans="1:16" x14ac:dyDescent="0.25">
      <c r="A109" s="108"/>
      <c r="B109" s="109"/>
      <c r="C109" s="110"/>
      <c r="D109" s="111"/>
      <c r="E109" s="110"/>
      <c r="F109" s="110"/>
      <c r="G109" s="110"/>
      <c r="H109" s="110"/>
      <c r="I109" s="121">
        <v>2</v>
      </c>
      <c r="J109" s="102">
        <v>6</v>
      </c>
      <c r="K109" s="110">
        <v>4</v>
      </c>
      <c r="L109" s="213"/>
      <c r="M109" s="63" t="s">
        <v>188</v>
      </c>
      <c r="N109" s="110"/>
      <c r="O109" s="118">
        <f>#REF!</f>
        <v>2481836</v>
      </c>
      <c r="P109" s="120"/>
    </row>
    <row r="110" spans="1:16" x14ac:dyDescent="0.25">
      <c r="A110" s="108"/>
      <c r="B110" s="109"/>
      <c r="C110" s="110"/>
      <c r="D110" s="111"/>
      <c r="E110" s="110"/>
      <c r="F110" s="110"/>
      <c r="G110" s="110"/>
      <c r="H110" s="110"/>
      <c r="I110" s="63"/>
      <c r="J110" s="102">
        <v>1</v>
      </c>
      <c r="K110" s="110">
        <v>9</v>
      </c>
      <c r="L110" s="213"/>
      <c r="M110" s="63" t="s">
        <v>189</v>
      </c>
      <c r="N110" s="110"/>
      <c r="O110" s="118">
        <f>ROUND(#REF!,0)</f>
        <v>1673797</v>
      </c>
      <c r="P110" s="120"/>
    </row>
    <row r="111" spans="1:16" x14ac:dyDescent="0.25">
      <c r="A111" s="108"/>
      <c r="B111" s="109"/>
      <c r="C111" s="110"/>
      <c r="D111" s="111"/>
      <c r="E111" s="110"/>
      <c r="F111" s="110"/>
      <c r="G111" s="110"/>
      <c r="H111" s="110"/>
      <c r="I111" s="63"/>
      <c r="J111" s="156"/>
      <c r="K111" s="110"/>
      <c r="L111" s="213"/>
      <c r="M111" s="63"/>
      <c r="N111" s="110"/>
      <c r="O111" s="118"/>
      <c r="P111" s="120"/>
    </row>
    <row r="112" spans="1:16" x14ac:dyDescent="0.25">
      <c r="A112" s="108"/>
      <c r="B112" s="109"/>
      <c r="C112" s="110"/>
      <c r="D112" s="111"/>
      <c r="E112" s="110"/>
      <c r="F112" s="110"/>
      <c r="G112" s="110"/>
      <c r="H112" s="110"/>
      <c r="I112" s="63"/>
      <c r="J112" s="156"/>
      <c r="K112" s="110"/>
      <c r="L112" s="110"/>
      <c r="M112" s="63"/>
      <c r="N112" s="110"/>
      <c r="O112" s="118"/>
      <c r="P112" s="120"/>
    </row>
    <row r="113" spans="1:16" x14ac:dyDescent="0.25">
      <c r="A113" s="108"/>
      <c r="B113" s="109"/>
      <c r="C113" s="110"/>
      <c r="D113" s="111"/>
      <c r="E113" s="110"/>
      <c r="F113" s="110"/>
      <c r="G113" s="110"/>
      <c r="H113" s="110"/>
      <c r="I113" s="63"/>
      <c r="J113" s="156"/>
      <c r="K113" s="110"/>
      <c r="L113" s="110"/>
      <c r="M113" s="63"/>
      <c r="N113" s="110"/>
      <c r="O113" s="118"/>
      <c r="P113" s="120"/>
    </row>
    <row r="114" spans="1:16" x14ac:dyDescent="0.25">
      <c r="A114" s="108"/>
      <c r="B114" s="109"/>
      <c r="C114" s="110"/>
      <c r="D114" s="111"/>
      <c r="E114" s="110"/>
      <c r="F114" s="110"/>
      <c r="G114" s="110"/>
      <c r="H114" s="110"/>
      <c r="I114" s="63"/>
      <c r="J114" s="156"/>
      <c r="K114" s="110"/>
      <c r="L114" s="110"/>
      <c r="M114" s="63"/>
      <c r="N114" s="110"/>
      <c r="O114" s="118"/>
      <c r="P114" s="120"/>
    </row>
    <row r="115" spans="1:16" x14ac:dyDescent="0.25">
      <c r="A115" s="108"/>
      <c r="B115" s="109"/>
      <c r="C115" s="110"/>
      <c r="D115" s="111"/>
      <c r="E115" s="110"/>
      <c r="F115" s="110"/>
      <c r="G115" s="110"/>
      <c r="H115" s="110"/>
      <c r="I115" s="63"/>
      <c r="J115" s="156"/>
      <c r="K115" s="110"/>
      <c r="L115" s="110"/>
      <c r="M115" s="63"/>
      <c r="N115" s="110"/>
      <c r="O115" s="118"/>
      <c r="P115" s="120"/>
    </row>
    <row r="116" spans="1:16" x14ac:dyDescent="0.25">
      <c r="A116" s="108"/>
      <c r="B116" s="109"/>
      <c r="C116" s="110"/>
      <c r="D116" s="111"/>
      <c r="E116" s="110"/>
      <c r="F116" s="110"/>
      <c r="G116" s="110"/>
      <c r="H116" s="110"/>
      <c r="I116" s="63"/>
      <c r="J116" s="156"/>
      <c r="K116" s="110"/>
      <c r="L116" s="110"/>
      <c r="M116" s="63"/>
      <c r="N116" s="110"/>
      <c r="O116" s="118"/>
      <c r="P116" s="120"/>
    </row>
    <row r="117" spans="1:16" x14ac:dyDescent="0.25">
      <c r="A117" s="108"/>
      <c r="B117" s="109"/>
      <c r="C117" s="110"/>
      <c r="D117" s="111"/>
      <c r="E117" s="110"/>
      <c r="F117" s="110"/>
      <c r="G117" s="110"/>
      <c r="H117" s="110"/>
      <c r="I117" s="63"/>
      <c r="J117" s="156"/>
      <c r="K117" s="110"/>
      <c r="L117" s="110"/>
      <c r="M117" s="63"/>
      <c r="N117" s="110"/>
      <c r="O117" s="118"/>
      <c r="P117" s="120"/>
    </row>
    <row r="118" spans="1:16" x14ac:dyDescent="0.25">
      <c r="A118" s="108"/>
      <c r="B118" s="109"/>
      <c r="C118" s="110"/>
      <c r="D118" s="111"/>
      <c r="E118" s="110"/>
      <c r="F118" s="110"/>
      <c r="G118" s="110"/>
      <c r="H118" s="110"/>
      <c r="I118" s="63"/>
      <c r="J118" s="156"/>
      <c r="K118" s="110"/>
      <c r="L118" s="110"/>
      <c r="M118" s="63"/>
      <c r="N118" s="110"/>
      <c r="O118" s="118"/>
      <c r="P118" s="120"/>
    </row>
    <row r="119" spans="1:16" x14ac:dyDescent="0.25">
      <c r="A119" s="108"/>
      <c r="B119" s="109"/>
      <c r="C119" s="110"/>
      <c r="D119" s="111"/>
      <c r="E119" s="110"/>
      <c r="F119" s="110"/>
      <c r="G119" s="110"/>
      <c r="H119" s="110"/>
      <c r="I119" s="63"/>
      <c r="J119" s="156"/>
      <c r="K119" s="110"/>
      <c r="L119" s="110"/>
      <c r="M119" s="63"/>
      <c r="N119" s="110"/>
      <c r="O119" s="118"/>
      <c r="P119" s="120"/>
    </row>
    <row r="120" spans="1:16" x14ac:dyDescent="0.25">
      <c r="A120" s="108"/>
      <c r="B120" s="109"/>
      <c r="C120" s="110"/>
      <c r="D120" s="111"/>
      <c r="E120" s="110"/>
      <c r="F120" s="110"/>
      <c r="G120" s="110"/>
      <c r="H120" s="110"/>
      <c r="I120" s="63"/>
      <c r="J120" s="156"/>
      <c r="K120" s="110"/>
      <c r="L120" s="110"/>
      <c r="M120" s="63"/>
      <c r="N120" s="110"/>
      <c r="O120" s="118"/>
      <c r="P120" s="120"/>
    </row>
    <row r="121" spans="1:16" x14ac:dyDescent="0.25">
      <c r="A121" s="108"/>
      <c r="B121" s="109"/>
      <c r="C121" s="110"/>
      <c r="D121" s="111"/>
      <c r="E121" s="110"/>
      <c r="F121" s="110"/>
      <c r="G121" s="110"/>
      <c r="H121" s="110"/>
      <c r="I121" s="63"/>
      <c r="J121" s="156"/>
      <c r="K121" s="110"/>
      <c r="L121" s="110"/>
      <c r="M121" s="63"/>
      <c r="N121" s="110"/>
      <c r="O121" s="118"/>
      <c r="P121" s="120"/>
    </row>
    <row r="122" spans="1:16" x14ac:dyDescent="0.25">
      <c r="A122" s="108"/>
      <c r="B122" s="109"/>
      <c r="C122" s="110"/>
      <c r="D122" s="111"/>
      <c r="E122" s="110"/>
      <c r="F122" s="110"/>
      <c r="G122" s="110"/>
      <c r="H122" s="110"/>
      <c r="I122" s="63"/>
      <c r="J122" s="156"/>
      <c r="K122" s="110"/>
      <c r="L122" s="110"/>
      <c r="M122" s="63"/>
      <c r="N122" s="110"/>
      <c r="O122" s="118"/>
      <c r="P122" s="120"/>
    </row>
    <row r="123" spans="1:16" x14ac:dyDescent="0.25">
      <c r="A123" s="108"/>
      <c r="B123" s="109"/>
      <c r="C123" s="110"/>
      <c r="D123" s="111"/>
      <c r="E123" s="110"/>
      <c r="F123" s="110"/>
      <c r="G123" s="110"/>
      <c r="H123" s="110"/>
      <c r="I123" s="63"/>
      <c r="J123" s="156"/>
      <c r="K123" s="110"/>
      <c r="L123" s="110"/>
      <c r="M123" s="63"/>
      <c r="N123" s="110"/>
      <c r="O123" s="118"/>
      <c r="P123" s="120"/>
    </row>
    <row r="124" spans="1:16" x14ac:dyDescent="0.25">
      <c r="A124" s="108"/>
      <c r="B124" s="109"/>
      <c r="C124" s="110"/>
      <c r="D124" s="111"/>
      <c r="E124" s="110"/>
      <c r="F124" s="110"/>
      <c r="G124" s="110"/>
      <c r="H124" s="110"/>
      <c r="I124" s="63"/>
      <c r="J124" s="156"/>
      <c r="K124" s="110"/>
      <c r="L124" s="110"/>
      <c r="M124" s="63"/>
      <c r="N124" s="110"/>
      <c r="O124" s="118"/>
      <c r="P124" s="120"/>
    </row>
    <row r="125" spans="1:16" x14ac:dyDescent="0.25">
      <c r="A125" s="108"/>
      <c r="B125" s="109"/>
      <c r="C125" s="110"/>
      <c r="D125" s="111"/>
      <c r="E125" s="110"/>
      <c r="F125" s="110"/>
      <c r="G125" s="110"/>
      <c r="H125" s="110"/>
      <c r="I125" s="63"/>
      <c r="J125" s="156"/>
      <c r="K125" s="110"/>
      <c r="L125" s="110"/>
      <c r="M125" s="63"/>
      <c r="N125" s="110"/>
      <c r="O125" s="118"/>
      <c r="P125" s="120"/>
    </row>
    <row r="126" spans="1:16" x14ac:dyDescent="0.25">
      <c r="A126" s="108"/>
      <c r="B126" s="109"/>
      <c r="C126" s="110"/>
      <c r="D126" s="111"/>
      <c r="E126" s="110"/>
      <c r="F126" s="110"/>
      <c r="G126" s="110"/>
      <c r="H126" s="110"/>
      <c r="I126" s="63"/>
      <c r="J126" s="156"/>
      <c r="K126" s="110"/>
      <c r="L126" s="110"/>
      <c r="M126" s="63"/>
      <c r="N126" s="110"/>
      <c r="O126" s="118"/>
      <c r="P126" s="120"/>
    </row>
    <row r="127" spans="1:16" ht="15.75" thickBot="1" x14ac:dyDescent="0.3">
      <c r="A127" s="126"/>
      <c r="B127" s="127"/>
      <c r="C127" s="128"/>
      <c r="D127" s="129"/>
      <c r="E127" s="128"/>
      <c r="F127" s="128"/>
      <c r="G127" s="162"/>
      <c r="H127" s="162"/>
      <c r="I127" s="130"/>
      <c r="J127" s="163"/>
      <c r="K127" s="128"/>
      <c r="L127" s="128"/>
      <c r="M127" s="130"/>
      <c r="N127" s="128"/>
      <c r="O127" s="135"/>
      <c r="P127" s="137"/>
    </row>
    <row r="128" spans="1:16" ht="15.75" thickBot="1" x14ac:dyDescent="0.3">
      <c r="A128" s="250"/>
      <c r="B128" s="251"/>
      <c r="C128" s="252"/>
      <c r="D128" s="253"/>
      <c r="E128" s="252"/>
      <c r="F128" s="252"/>
      <c r="G128" s="412" t="s">
        <v>46</v>
      </c>
      <c r="H128" s="412"/>
      <c r="I128" s="440"/>
      <c r="J128" s="440"/>
      <c r="K128" s="441"/>
      <c r="L128" s="254"/>
      <c r="M128" s="254"/>
      <c r="N128" s="252"/>
      <c r="O128" s="255">
        <f>O15+O35+O92+O106</f>
        <v>30503302</v>
      </c>
      <c r="P128" s="256"/>
    </row>
    <row r="129" spans="1:16" ht="15.75" thickTop="1" x14ac:dyDescent="0.2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173"/>
      <c r="P129" s="173"/>
    </row>
    <row r="130" spans="1:16" x14ac:dyDescent="0.2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173"/>
      <c r="P130" s="173"/>
    </row>
    <row r="131" spans="1:16" x14ac:dyDescent="0.2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173"/>
      <c r="P131" s="173"/>
    </row>
    <row r="132" spans="1:16" x14ac:dyDescent="0.2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173"/>
      <c r="P132" s="173"/>
    </row>
    <row r="133" spans="1:16" x14ac:dyDescent="0.2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173"/>
      <c r="P133" s="173"/>
    </row>
    <row r="134" spans="1:16" x14ac:dyDescent="0.2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173"/>
      <c r="P134" s="173"/>
    </row>
    <row r="135" spans="1:16" x14ac:dyDescent="0.2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173"/>
      <c r="P135" s="173"/>
    </row>
    <row r="136" spans="1:16" x14ac:dyDescent="0.2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173"/>
      <c r="P136" s="173"/>
    </row>
    <row r="137" spans="1:16" x14ac:dyDescent="0.2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173"/>
      <c r="P137" s="173"/>
    </row>
    <row r="138" spans="1:16" x14ac:dyDescent="0.2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173"/>
      <c r="P138" s="173"/>
    </row>
    <row r="139" spans="1:16" x14ac:dyDescent="0.2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173"/>
      <c r="P139" s="173"/>
    </row>
    <row r="140" spans="1:16" x14ac:dyDescent="0.2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173"/>
      <c r="P140" s="173"/>
    </row>
    <row r="141" spans="1:16" x14ac:dyDescent="0.2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173"/>
      <c r="P141" s="173"/>
    </row>
    <row r="142" spans="1:16" x14ac:dyDescent="0.25">
      <c r="A142" s="413" t="str">
        <f>+#REF!</f>
        <v>LIC.  MARICELA CHECO</v>
      </c>
      <c r="B142" s="413"/>
      <c r="C142" s="413"/>
      <c r="D142" s="413"/>
      <c r="E142" s="413"/>
      <c r="F142" s="413"/>
      <c r="G142" s="413"/>
      <c r="H142" s="413"/>
      <c r="I142" s="413"/>
      <c r="J142" s="413"/>
      <c r="K142" s="413"/>
      <c r="L142" s="413"/>
      <c r="M142" s="413" t="str">
        <f>+#REF!</f>
        <v xml:space="preserve">FERNANDO DURÁN </v>
      </c>
      <c r="N142" s="413"/>
      <c r="O142" s="413"/>
      <c r="P142" s="413"/>
    </row>
    <row r="143" spans="1:16" x14ac:dyDescent="0.25">
      <c r="A143" s="402" t="s">
        <v>49</v>
      </c>
      <c r="B143" s="402"/>
      <c r="C143" s="402"/>
      <c r="D143" s="402"/>
      <c r="E143" s="402"/>
      <c r="F143" s="402"/>
      <c r="G143" s="402"/>
      <c r="H143" s="402"/>
      <c r="I143" s="402"/>
      <c r="J143" s="402"/>
      <c r="K143" s="402"/>
      <c r="L143" s="402"/>
      <c r="M143" s="403" t="s">
        <v>190</v>
      </c>
      <c r="N143" s="403"/>
      <c r="O143" s="403"/>
      <c r="P143" s="403"/>
    </row>
    <row r="144" spans="1:16" x14ac:dyDescent="0.25">
      <c r="A144" s="403" t="str">
        <f>+#REF!</f>
        <v xml:space="preserve">Contralor </v>
      </c>
      <c r="B144" s="403"/>
      <c r="C144" s="403"/>
      <c r="D144" s="403"/>
      <c r="E144" s="403"/>
      <c r="F144" s="403"/>
      <c r="G144" s="403"/>
      <c r="H144" s="403"/>
      <c r="I144" s="403"/>
      <c r="J144" s="403"/>
      <c r="K144" s="403"/>
      <c r="L144" s="403"/>
      <c r="M144" s="403" t="str">
        <f>+#REF!</f>
        <v>ADMINSTRADOR GENERAL</v>
      </c>
      <c r="N144" s="403"/>
      <c r="O144" s="403"/>
      <c r="P144" s="403"/>
    </row>
    <row r="145" spans="1:16" ht="15.75" x14ac:dyDescent="0.25">
      <c r="A145" s="257"/>
      <c r="B145" s="257"/>
      <c r="C145" s="257"/>
      <c r="D145" s="257"/>
      <c r="E145" s="257"/>
      <c r="F145" s="257"/>
      <c r="G145" s="257"/>
      <c r="H145" s="257"/>
      <c r="I145" s="257"/>
      <c r="J145" s="257"/>
      <c r="K145" s="257"/>
      <c r="L145" s="257"/>
      <c r="M145" s="257"/>
      <c r="N145" s="257"/>
      <c r="O145" s="257"/>
      <c r="P145" s="257"/>
    </row>
  </sheetData>
  <mergeCells count="29">
    <mergeCell ref="A8:I8"/>
    <mergeCell ref="A2:P2"/>
    <mergeCell ref="A3:P3"/>
    <mergeCell ref="N4:O4"/>
    <mergeCell ref="A6:I6"/>
    <mergeCell ref="A7:I7"/>
    <mergeCell ref="A88:M88"/>
    <mergeCell ref="N88:P88"/>
    <mergeCell ref="A11:K11"/>
    <mergeCell ref="N11:P11"/>
    <mergeCell ref="A12:G12"/>
    <mergeCell ref="I12:M12"/>
    <mergeCell ref="M13:M14"/>
    <mergeCell ref="A79:P79"/>
    <mergeCell ref="A80:P80"/>
    <mergeCell ref="N81:P81"/>
    <mergeCell ref="A83:I83"/>
    <mergeCell ref="A84:I84"/>
    <mergeCell ref="A85:I85"/>
    <mergeCell ref="A143:L143"/>
    <mergeCell ref="M143:P143"/>
    <mergeCell ref="A144:L144"/>
    <mergeCell ref="M144:P144"/>
    <mergeCell ref="A89:G89"/>
    <mergeCell ref="I89:M89"/>
    <mergeCell ref="M90:M91"/>
    <mergeCell ref="G128:K128"/>
    <mergeCell ref="A142:L142"/>
    <mergeCell ref="M142:P142"/>
  </mergeCells>
  <pageMargins left="0.7" right="0.7" top="0.75" bottom="0.75" header="0.3" footer="0.3"/>
  <ignoredErrors>
    <ignoredError sqref="A12:Q16 G18:L53 A89:P92 A79:XFD79" numberStoredAsText="1"/>
    <ignoredError sqref="O25:O65 O94:O99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28EA7-7BFF-4A34-BE13-276C9F359F63}">
  <dimension ref="A1:R150"/>
  <sheetViews>
    <sheetView workbookViewId="0">
      <selection activeCell="W136" sqref="W136"/>
    </sheetView>
  </sheetViews>
  <sheetFormatPr baseColWidth="10" defaultRowHeight="15" x14ac:dyDescent="0.25"/>
  <cols>
    <col min="1" max="1" width="5.140625" style="63" customWidth="1"/>
    <col min="2" max="2" width="5.28515625" style="63" customWidth="1"/>
    <col min="3" max="3" width="5" style="63" customWidth="1"/>
    <col min="4" max="4" width="9.7109375" style="63" customWidth="1"/>
    <col min="5" max="5" width="7.7109375" style="63" customWidth="1"/>
    <col min="6" max="6" width="5.140625" style="63" customWidth="1"/>
    <col min="7" max="7" width="6.28515625" style="63" customWidth="1"/>
    <col min="8" max="8" width="2.85546875" style="63" customWidth="1"/>
    <col min="9" max="9" width="6.42578125" style="63" customWidth="1"/>
    <col min="10" max="10" width="5.140625" style="63" customWidth="1"/>
    <col min="11" max="11" width="6.140625" style="63" customWidth="1"/>
    <col min="12" max="13" width="6.7109375" style="63" customWidth="1"/>
    <col min="14" max="14" width="44.42578125" style="63" customWidth="1"/>
    <col min="15" max="15" width="12.7109375" style="63" customWidth="1"/>
    <col min="16" max="16" width="21.42578125" style="63" bestFit="1" customWidth="1"/>
    <col min="17" max="17" width="9.7109375" style="63" customWidth="1"/>
    <col min="18" max="18" width="11.42578125" style="63"/>
  </cols>
  <sheetData>
    <row r="1" spans="1:18" ht="15.75" thickBot="1" x14ac:dyDescent="0.3"/>
    <row r="2" spans="1:18" x14ac:dyDescent="0.25">
      <c r="A2" s="417" t="s">
        <v>191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8"/>
      <c r="Q2" s="419"/>
    </row>
    <row r="3" spans="1:18" x14ac:dyDescent="0.25">
      <c r="A3" s="420" t="s">
        <v>54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2"/>
    </row>
    <row r="4" spans="1:18" ht="15.75" x14ac:dyDescent="0.3">
      <c r="A4" s="65"/>
      <c r="P4" s="258" t="s">
        <v>55</v>
      </c>
      <c r="Q4" s="177"/>
    </row>
    <row r="5" spans="1:18" x14ac:dyDescent="0.25">
      <c r="A5" s="65"/>
      <c r="Q5" s="67"/>
    </row>
    <row r="6" spans="1:18" x14ac:dyDescent="0.25">
      <c r="A6" s="68" t="s">
        <v>56</v>
      </c>
      <c r="O6" s="69" t="s">
        <v>157</v>
      </c>
      <c r="P6" s="175"/>
      <c r="Q6" s="67"/>
    </row>
    <row r="7" spans="1:18" x14ac:dyDescent="0.25">
      <c r="A7" s="68" t="s">
        <v>57</v>
      </c>
      <c r="O7" s="69" t="s">
        <v>5</v>
      </c>
      <c r="P7" s="175"/>
      <c r="Q7" s="67"/>
    </row>
    <row r="8" spans="1:18" x14ac:dyDescent="0.25">
      <c r="A8" s="68" t="str">
        <f>+#REF!</f>
        <v>MES: MAYO</v>
      </c>
      <c r="O8" s="69" t="s">
        <v>7</v>
      </c>
      <c r="P8" s="175"/>
      <c r="Q8" s="67"/>
    </row>
    <row r="9" spans="1:18" ht="15.75" thickBot="1" x14ac:dyDescent="0.3">
      <c r="A9" s="70" t="str">
        <f>+[1]Hoja1!B9</f>
        <v>AÑO : 2026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 t="s">
        <v>9</v>
      </c>
      <c r="P9" s="71"/>
      <c r="Q9" s="72"/>
    </row>
    <row r="10" spans="1:18" ht="15.75" thickBot="1" x14ac:dyDescent="0.3">
      <c r="A10" s="259"/>
      <c r="B10" s="26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71"/>
      <c r="P10" s="228"/>
      <c r="Q10" s="261"/>
    </row>
    <row r="11" spans="1:18" x14ac:dyDescent="0.25">
      <c r="A11" s="446" t="s">
        <v>58</v>
      </c>
      <c r="B11" s="447"/>
      <c r="C11" s="447"/>
      <c r="D11" s="447"/>
      <c r="E11" s="447"/>
      <c r="F11" s="447"/>
      <c r="G11" s="447"/>
      <c r="H11" s="447"/>
      <c r="I11" s="447"/>
      <c r="J11" s="447"/>
      <c r="K11" s="447"/>
      <c r="L11" s="447"/>
      <c r="M11" s="234"/>
      <c r="N11" s="234"/>
      <c r="O11" s="449" t="s">
        <v>59</v>
      </c>
      <c r="P11" s="447"/>
      <c r="Q11" s="450"/>
      <c r="R11" s="262"/>
    </row>
    <row r="12" spans="1:18" x14ac:dyDescent="0.25">
      <c r="A12" s="433" t="s">
        <v>15</v>
      </c>
      <c r="B12" s="434"/>
      <c r="C12" s="434"/>
      <c r="D12" s="434"/>
      <c r="E12" s="434"/>
      <c r="F12" s="434"/>
      <c r="G12" s="435"/>
      <c r="H12" s="263"/>
      <c r="I12" s="263"/>
      <c r="J12" s="474" t="s">
        <v>60</v>
      </c>
      <c r="K12" s="475"/>
      <c r="L12" s="475"/>
      <c r="M12" s="475"/>
      <c r="N12" s="414"/>
      <c r="O12" s="180" t="s">
        <v>61</v>
      </c>
      <c r="P12" s="181" t="s">
        <v>62</v>
      </c>
      <c r="Q12" s="182" t="s">
        <v>63</v>
      </c>
      <c r="R12" s="262"/>
    </row>
    <row r="13" spans="1:18" x14ac:dyDescent="0.25">
      <c r="A13" s="144"/>
      <c r="B13" s="79" t="s">
        <v>64</v>
      </c>
      <c r="C13" s="145"/>
      <c r="D13" s="79"/>
      <c r="E13" s="145"/>
      <c r="F13" s="79"/>
      <c r="G13" s="145"/>
      <c r="H13" s="145"/>
      <c r="I13" s="145"/>
      <c r="J13" s="79"/>
      <c r="K13" s="79"/>
      <c r="L13" s="264"/>
      <c r="M13" s="264"/>
      <c r="N13" s="410"/>
      <c r="O13" s="262"/>
      <c r="P13" s="85"/>
      <c r="Q13" s="86"/>
      <c r="R13" s="262"/>
    </row>
    <row r="14" spans="1:18" ht="15.75" thickBot="1" x14ac:dyDescent="0.3">
      <c r="A14" s="146" t="s">
        <v>65</v>
      </c>
      <c r="B14" s="147" t="s">
        <v>65</v>
      </c>
      <c r="C14" s="90" t="s">
        <v>66</v>
      </c>
      <c r="D14" s="147" t="s">
        <v>67</v>
      </c>
      <c r="E14" s="90" t="s">
        <v>68</v>
      </c>
      <c r="F14" s="147" t="s">
        <v>69</v>
      </c>
      <c r="G14" s="90" t="s">
        <v>139</v>
      </c>
      <c r="H14" s="90"/>
      <c r="I14" s="90" t="s">
        <v>71</v>
      </c>
      <c r="J14" s="147" t="s">
        <v>72</v>
      </c>
      <c r="K14" s="147" t="s">
        <v>73</v>
      </c>
      <c r="L14" s="265" t="s">
        <v>158</v>
      </c>
      <c r="M14" s="265" t="s">
        <v>75</v>
      </c>
      <c r="N14" s="411"/>
      <c r="O14" s="266" t="s">
        <v>22</v>
      </c>
      <c r="P14" s="149" t="s">
        <v>23</v>
      </c>
      <c r="Q14" s="150" t="s">
        <v>24</v>
      </c>
      <c r="R14" s="262"/>
    </row>
    <row r="15" spans="1:18" x14ac:dyDescent="0.25">
      <c r="A15" s="94" t="s">
        <v>76</v>
      </c>
      <c r="B15" s="95" t="s">
        <v>77</v>
      </c>
      <c r="C15" s="96"/>
      <c r="D15" s="97" t="s">
        <v>28</v>
      </c>
      <c r="E15" s="96"/>
      <c r="F15" s="151" t="s">
        <v>78</v>
      </c>
      <c r="G15" s="96"/>
      <c r="H15" s="151"/>
      <c r="I15" s="99">
        <v>2</v>
      </c>
      <c r="J15" s="100">
        <v>1</v>
      </c>
      <c r="K15" s="101"/>
      <c r="L15" s="102"/>
      <c r="M15" s="103"/>
      <c r="N15" s="96" t="s">
        <v>79</v>
      </c>
      <c r="O15" s="155"/>
      <c r="P15" s="267">
        <f>+P16+P26+P30+P33</f>
        <v>71699636</v>
      </c>
      <c r="Q15" s="107">
        <f>+Q16+Q20+Q33</f>
        <v>0</v>
      </c>
    </row>
    <row r="16" spans="1:18" x14ac:dyDescent="0.25">
      <c r="A16" s="108"/>
      <c r="B16" s="109"/>
      <c r="C16" s="110"/>
      <c r="D16" s="111"/>
      <c r="E16" s="110"/>
      <c r="G16" s="110"/>
      <c r="I16" s="112">
        <v>2</v>
      </c>
      <c r="J16" s="113">
        <v>1</v>
      </c>
      <c r="K16" s="114">
        <v>1</v>
      </c>
      <c r="L16" s="112"/>
      <c r="M16" s="103"/>
      <c r="N16" s="158" t="s">
        <v>192</v>
      </c>
      <c r="O16" s="105"/>
      <c r="P16" s="115">
        <f>+P17+P20+P23+P24</f>
        <v>63041426</v>
      </c>
      <c r="Q16" s="116">
        <f>+Q18+Q19</f>
        <v>0</v>
      </c>
    </row>
    <row r="17" spans="1:17" x14ac:dyDescent="0.25">
      <c r="A17" s="108"/>
      <c r="B17" s="109"/>
      <c r="C17" s="110"/>
      <c r="D17" s="111"/>
      <c r="E17" s="110"/>
      <c r="G17" s="110"/>
      <c r="I17" s="112">
        <v>2</v>
      </c>
      <c r="J17" s="113">
        <v>1</v>
      </c>
      <c r="K17" s="114">
        <v>1</v>
      </c>
      <c r="L17" s="112">
        <v>1</v>
      </c>
      <c r="M17" s="103"/>
      <c r="N17" s="158" t="s">
        <v>81</v>
      </c>
      <c r="O17" s="105"/>
      <c r="P17" s="125">
        <f>+P18+P19</f>
        <v>47722484</v>
      </c>
      <c r="Q17" s="116"/>
    </row>
    <row r="18" spans="1:17" x14ac:dyDescent="0.25">
      <c r="A18" s="108"/>
      <c r="B18" s="109"/>
      <c r="C18" s="110"/>
      <c r="D18" s="111"/>
      <c r="E18" s="110"/>
      <c r="G18" s="98" t="s">
        <v>27</v>
      </c>
      <c r="H18" s="268"/>
      <c r="I18" s="117" t="s">
        <v>53</v>
      </c>
      <c r="J18" s="113">
        <v>1</v>
      </c>
      <c r="K18" s="114">
        <v>1</v>
      </c>
      <c r="L18" s="112">
        <v>1</v>
      </c>
      <c r="M18" s="117" t="s">
        <v>28</v>
      </c>
      <c r="N18" s="110" t="s">
        <v>82</v>
      </c>
      <c r="O18" s="118"/>
      <c r="P18" s="124">
        <f>ROUND([1]Hoja1!I19*0.63,0)</f>
        <v>12115494</v>
      </c>
      <c r="Q18" s="120"/>
    </row>
    <row r="19" spans="1:17" x14ac:dyDescent="0.25">
      <c r="A19" s="108"/>
      <c r="B19" s="109"/>
      <c r="C19" s="110"/>
      <c r="D19" s="111"/>
      <c r="E19" s="110"/>
      <c r="G19" s="110">
        <v>9998</v>
      </c>
      <c r="I19" s="117" t="s">
        <v>53</v>
      </c>
      <c r="J19" s="113">
        <v>1</v>
      </c>
      <c r="K19" s="114">
        <v>1</v>
      </c>
      <c r="L19" s="112">
        <v>1</v>
      </c>
      <c r="M19" s="117" t="s">
        <v>28</v>
      </c>
      <c r="N19" s="110" t="s">
        <v>82</v>
      </c>
      <c r="O19" s="118"/>
      <c r="P19" s="119">
        <f>ROUND(#REF!-P18,0)</f>
        <v>35606990</v>
      </c>
      <c r="Q19" s="120"/>
    </row>
    <row r="20" spans="1:17" x14ac:dyDescent="0.25">
      <c r="A20" s="108"/>
      <c r="B20" s="109"/>
      <c r="C20" s="110"/>
      <c r="D20" s="111"/>
      <c r="E20" s="110"/>
      <c r="G20" s="110">
        <v>9998</v>
      </c>
      <c r="I20" s="112">
        <v>2</v>
      </c>
      <c r="J20" s="121">
        <v>1</v>
      </c>
      <c r="K20" s="122">
        <v>1</v>
      </c>
      <c r="L20" s="102">
        <v>2</v>
      </c>
      <c r="M20" s="103"/>
      <c r="N20" s="110" t="s">
        <v>84</v>
      </c>
      <c r="O20" s="105"/>
      <c r="P20" s="115">
        <f>ROUND(P21+P22,0)</f>
        <v>565115</v>
      </c>
      <c r="Q20" s="116">
        <f>+Q21</f>
        <v>0</v>
      </c>
    </row>
    <row r="21" spans="1:17" x14ac:dyDescent="0.25">
      <c r="A21" s="108"/>
      <c r="B21" s="109"/>
      <c r="C21" s="110"/>
      <c r="D21" s="111"/>
      <c r="E21" s="110"/>
      <c r="G21" s="110"/>
      <c r="I21" s="112">
        <v>2</v>
      </c>
      <c r="J21" s="121">
        <v>1</v>
      </c>
      <c r="K21" s="122">
        <v>1</v>
      </c>
      <c r="L21" s="102">
        <v>2</v>
      </c>
      <c r="M21" s="117" t="s">
        <v>31</v>
      </c>
      <c r="N21" s="161" t="s">
        <v>85</v>
      </c>
      <c r="O21" s="118"/>
      <c r="P21" s="119">
        <f>#REF!</f>
        <v>565115</v>
      </c>
      <c r="Q21" s="120"/>
    </row>
    <row r="22" spans="1:17" hidden="1" x14ac:dyDescent="0.25">
      <c r="A22" s="108"/>
      <c r="B22" s="109"/>
      <c r="C22" s="110"/>
      <c r="D22" s="111"/>
      <c r="E22" s="110"/>
      <c r="G22" s="98" t="s">
        <v>27</v>
      </c>
      <c r="H22" s="268"/>
      <c r="I22" s="112">
        <v>2</v>
      </c>
      <c r="J22" s="121">
        <v>1</v>
      </c>
      <c r="K22" s="122">
        <v>1</v>
      </c>
      <c r="L22" s="102">
        <v>2</v>
      </c>
      <c r="M22" s="117" t="s">
        <v>37</v>
      </c>
      <c r="N22" s="63" t="s">
        <v>86</v>
      </c>
      <c r="O22" s="118"/>
      <c r="P22" s="119">
        <f>#REF!</f>
        <v>0</v>
      </c>
      <c r="Q22" s="120"/>
    </row>
    <row r="23" spans="1:17" x14ac:dyDescent="0.25">
      <c r="A23" s="108"/>
      <c r="B23" s="109"/>
      <c r="C23" s="110"/>
      <c r="D23" s="111"/>
      <c r="E23" s="110"/>
      <c r="G23" s="110">
        <v>9998</v>
      </c>
      <c r="I23" s="112">
        <v>2</v>
      </c>
      <c r="J23" s="113">
        <v>1</v>
      </c>
      <c r="K23" s="114">
        <v>1</v>
      </c>
      <c r="L23" s="102">
        <v>4</v>
      </c>
      <c r="M23" s="117"/>
      <c r="N23" s="161" t="s">
        <v>160</v>
      </c>
      <c r="O23" s="118"/>
      <c r="P23" s="119">
        <f>ROUND(#REF!,0)</f>
        <v>14378180</v>
      </c>
      <c r="Q23" s="120"/>
    </row>
    <row r="24" spans="1:17" x14ac:dyDescent="0.25">
      <c r="A24" s="108"/>
      <c r="B24" s="109"/>
      <c r="C24" s="110"/>
      <c r="D24" s="111"/>
      <c r="E24" s="110"/>
      <c r="G24" s="110">
        <v>9998</v>
      </c>
      <c r="I24" s="112">
        <v>2</v>
      </c>
      <c r="J24" s="113">
        <v>1</v>
      </c>
      <c r="K24" s="114">
        <v>1</v>
      </c>
      <c r="L24" s="102">
        <v>5</v>
      </c>
      <c r="M24" s="117"/>
      <c r="N24" s="161" t="s">
        <v>88</v>
      </c>
      <c r="O24" s="118"/>
      <c r="P24" s="115">
        <f>+P25</f>
        <v>375647</v>
      </c>
      <c r="Q24" s="120"/>
    </row>
    <row r="25" spans="1:17" x14ac:dyDescent="0.25">
      <c r="A25" s="108"/>
      <c r="B25" s="109"/>
      <c r="C25" s="110"/>
      <c r="D25" s="111"/>
      <c r="E25" s="110"/>
      <c r="G25" s="110"/>
      <c r="I25" s="112">
        <v>2</v>
      </c>
      <c r="J25" s="113">
        <v>1</v>
      </c>
      <c r="K25" s="114">
        <v>1</v>
      </c>
      <c r="L25" s="112">
        <v>5</v>
      </c>
      <c r="M25" s="117" t="s">
        <v>28</v>
      </c>
      <c r="N25" s="63" t="s">
        <v>88</v>
      </c>
      <c r="O25" s="118"/>
      <c r="P25" s="119">
        <f>ROUND(#REF!,0)</f>
        <v>375647</v>
      </c>
      <c r="Q25" s="120"/>
    </row>
    <row r="26" spans="1:17" x14ac:dyDescent="0.25">
      <c r="A26" s="108"/>
      <c r="B26" s="109"/>
      <c r="C26" s="110"/>
      <c r="D26" s="111"/>
      <c r="E26" s="110"/>
      <c r="G26" s="110">
        <v>9998</v>
      </c>
      <c r="I26" s="112">
        <v>2</v>
      </c>
      <c r="J26" s="121">
        <v>1</v>
      </c>
      <c r="K26" s="122">
        <v>2</v>
      </c>
      <c r="L26" s="102"/>
      <c r="M26" s="103"/>
      <c r="N26" s="104" t="s">
        <v>89</v>
      </c>
      <c r="O26" s="118"/>
      <c r="P26" s="115">
        <f>+P27</f>
        <v>2018153</v>
      </c>
      <c r="Q26" s="120"/>
    </row>
    <row r="27" spans="1:17" x14ac:dyDescent="0.25">
      <c r="A27" s="108"/>
      <c r="B27" s="109"/>
      <c r="C27" s="110"/>
      <c r="D27" s="111"/>
      <c r="E27" s="110"/>
      <c r="G27" s="110"/>
      <c r="I27" s="112">
        <v>2</v>
      </c>
      <c r="J27" s="113">
        <v>2</v>
      </c>
      <c r="K27" s="114">
        <v>2</v>
      </c>
      <c r="L27" s="102">
        <v>2</v>
      </c>
      <c r="M27" s="117"/>
      <c r="N27" s="63" t="s">
        <v>90</v>
      </c>
      <c r="O27" s="118"/>
      <c r="P27" s="115">
        <f>+P29</f>
        <v>2018153</v>
      </c>
      <c r="Q27" s="120"/>
    </row>
    <row r="28" spans="1:17" hidden="1" x14ac:dyDescent="0.25">
      <c r="A28" s="108"/>
      <c r="B28" s="109"/>
      <c r="C28" s="110"/>
      <c r="D28" s="111"/>
      <c r="E28" s="110"/>
      <c r="G28" s="110"/>
      <c r="I28" s="112">
        <v>2</v>
      </c>
      <c r="J28" s="113">
        <v>1</v>
      </c>
      <c r="K28" s="114">
        <v>2</v>
      </c>
      <c r="L28" s="112">
        <v>2</v>
      </c>
      <c r="M28" s="117" t="s">
        <v>34</v>
      </c>
      <c r="N28" s="63" t="s">
        <v>161</v>
      </c>
      <c r="O28" s="118"/>
      <c r="P28" s="119">
        <f>#REF!</f>
        <v>0</v>
      </c>
      <c r="Q28" s="120"/>
    </row>
    <row r="29" spans="1:17" x14ac:dyDescent="0.25">
      <c r="A29" s="108"/>
      <c r="B29" s="109"/>
      <c r="C29" s="110"/>
      <c r="D29" s="111"/>
      <c r="E29" s="110"/>
      <c r="G29" s="110"/>
      <c r="I29" s="112">
        <v>2</v>
      </c>
      <c r="J29" s="113">
        <v>1</v>
      </c>
      <c r="K29" s="114">
        <v>2</v>
      </c>
      <c r="L29" s="112">
        <v>2</v>
      </c>
      <c r="M29" s="117" t="s">
        <v>92</v>
      </c>
      <c r="N29" s="63" t="s">
        <v>93</v>
      </c>
      <c r="O29" s="118"/>
      <c r="P29" s="119">
        <f>#REF!</f>
        <v>2018153</v>
      </c>
      <c r="Q29" s="120"/>
    </row>
    <row r="30" spans="1:17" x14ac:dyDescent="0.25">
      <c r="A30" s="108"/>
      <c r="B30" s="109"/>
      <c r="C30" s="110"/>
      <c r="D30" s="111"/>
      <c r="E30" s="110"/>
      <c r="G30" s="110">
        <v>9998</v>
      </c>
      <c r="I30" s="112">
        <v>2</v>
      </c>
      <c r="J30" s="121">
        <v>1</v>
      </c>
      <c r="K30" s="122">
        <v>4</v>
      </c>
      <c r="L30" s="112"/>
      <c r="M30" s="117"/>
      <c r="N30" s="160" t="s">
        <v>94</v>
      </c>
      <c r="O30" s="118"/>
      <c r="P30" s="115">
        <f>+P31</f>
        <v>3254175</v>
      </c>
      <c r="Q30" s="120"/>
    </row>
    <row r="31" spans="1:17" x14ac:dyDescent="0.25">
      <c r="A31" s="108"/>
      <c r="B31" s="109"/>
      <c r="C31" s="110"/>
      <c r="D31" s="111"/>
      <c r="E31" s="110"/>
      <c r="G31" s="110"/>
      <c r="I31" s="112">
        <v>2</v>
      </c>
      <c r="J31" s="113">
        <v>1</v>
      </c>
      <c r="K31" s="114">
        <v>4</v>
      </c>
      <c r="L31" s="112">
        <v>2</v>
      </c>
      <c r="M31" s="117"/>
      <c r="N31" s="161" t="s">
        <v>95</v>
      </c>
      <c r="O31" s="118"/>
      <c r="P31" s="119">
        <f>+P32</f>
        <v>3254175</v>
      </c>
      <c r="Q31" s="120"/>
    </row>
    <row r="32" spans="1:17" x14ac:dyDescent="0.25">
      <c r="A32" s="108"/>
      <c r="B32" s="109"/>
      <c r="C32" s="110"/>
      <c r="D32" s="111"/>
      <c r="E32" s="110"/>
      <c r="G32" s="110"/>
      <c r="I32" s="112">
        <v>2</v>
      </c>
      <c r="J32" s="113">
        <v>1</v>
      </c>
      <c r="K32" s="114">
        <v>4</v>
      </c>
      <c r="L32" s="112">
        <v>2</v>
      </c>
      <c r="M32" s="117" t="s">
        <v>37</v>
      </c>
      <c r="N32" s="110" t="s">
        <v>96</v>
      </c>
      <c r="O32" s="118"/>
      <c r="P32" s="119">
        <f>#REF!</f>
        <v>3254175</v>
      </c>
      <c r="Q32" s="120"/>
    </row>
    <row r="33" spans="1:17" x14ac:dyDescent="0.25">
      <c r="A33" s="108"/>
      <c r="B33" s="109"/>
      <c r="C33" s="110"/>
      <c r="D33" s="111"/>
      <c r="E33" s="110"/>
      <c r="G33" s="110">
        <v>9998</v>
      </c>
      <c r="I33" s="112">
        <v>2</v>
      </c>
      <c r="J33" s="121">
        <v>1</v>
      </c>
      <c r="K33" s="122">
        <v>5</v>
      </c>
      <c r="L33" s="112"/>
      <c r="M33" s="117"/>
      <c r="N33" s="158" t="s">
        <v>97</v>
      </c>
      <c r="O33" s="105"/>
      <c r="P33" s="115">
        <f>+P34</f>
        <v>3385882</v>
      </c>
      <c r="Q33" s="116">
        <f>+Q34</f>
        <v>0</v>
      </c>
    </row>
    <row r="34" spans="1:17" x14ac:dyDescent="0.25">
      <c r="A34" s="108"/>
      <c r="B34" s="109"/>
      <c r="C34" s="110"/>
      <c r="D34" s="111"/>
      <c r="E34" s="110"/>
      <c r="G34" s="110"/>
      <c r="I34" s="112">
        <v>2</v>
      </c>
      <c r="J34" s="113">
        <v>5</v>
      </c>
      <c r="K34" s="114">
        <v>5</v>
      </c>
      <c r="L34" s="112">
        <v>2</v>
      </c>
      <c r="M34" s="117"/>
      <c r="N34" s="110" t="s">
        <v>98</v>
      </c>
      <c r="O34" s="118"/>
      <c r="P34" s="119">
        <f>#REF!</f>
        <v>3385882</v>
      </c>
      <c r="Q34" s="120"/>
    </row>
    <row r="35" spans="1:17" x14ac:dyDescent="0.25">
      <c r="A35" s="108"/>
      <c r="B35" s="109"/>
      <c r="C35" s="110"/>
      <c r="D35" s="111"/>
      <c r="E35" s="110"/>
      <c r="G35" s="110"/>
      <c r="I35" s="110"/>
      <c r="K35" s="110"/>
      <c r="L35" s="161"/>
      <c r="M35" s="249"/>
      <c r="N35" s="110"/>
      <c r="O35" s="118"/>
      <c r="P35" s="269"/>
      <c r="Q35" s="120"/>
    </row>
    <row r="36" spans="1:17" x14ac:dyDescent="0.25">
      <c r="A36" s="108"/>
      <c r="B36" s="109"/>
      <c r="C36" s="110"/>
      <c r="D36" s="111"/>
      <c r="E36" s="110"/>
      <c r="G36" s="110">
        <v>9998</v>
      </c>
      <c r="I36" s="112">
        <v>2</v>
      </c>
      <c r="J36" s="121">
        <v>2</v>
      </c>
      <c r="K36" s="122"/>
      <c r="L36" s="102"/>
      <c r="M36" s="248"/>
      <c r="N36" s="158" t="s">
        <v>163</v>
      </c>
      <c r="O36" s="105"/>
      <c r="P36" s="115">
        <f>+P37+P43+P45+P47+P49+P52+P55+P62</f>
        <v>35371107</v>
      </c>
      <c r="Q36" s="116">
        <f>+Q37+Q43+Q45+Q47+Q49+Q52+Q55+Q62</f>
        <v>0</v>
      </c>
    </row>
    <row r="37" spans="1:17" x14ac:dyDescent="0.25">
      <c r="A37" s="108"/>
      <c r="B37" s="109"/>
      <c r="C37" s="110"/>
      <c r="D37" s="111"/>
      <c r="E37" s="110"/>
      <c r="G37" s="110"/>
      <c r="I37" s="112">
        <v>2</v>
      </c>
      <c r="J37" s="121">
        <v>2</v>
      </c>
      <c r="K37" s="122">
        <v>1</v>
      </c>
      <c r="L37" s="102"/>
      <c r="M37" s="248"/>
      <c r="N37" s="158" t="s">
        <v>164</v>
      </c>
      <c r="O37" s="105"/>
      <c r="P37" s="115">
        <f>+P38+P39+P41+P42</f>
        <v>2979132</v>
      </c>
      <c r="Q37" s="116">
        <f>+Q38</f>
        <v>0</v>
      </c>
    </row>
    <row r="38" spans="1:17" x14ac:dyDescent="0.25">
      <c r="A38" s="108"/>
      <c r="B38" s="109"/>
      <c r="C38" s="110"/>
      <c r="D38" s="111"/>
      <c r="E38" s="110"/>
      <c r="G38" s="110"/>
      <c r="I38" s="112">
        <v>2</v>
      </c>
      <c r="J38" s="113">
        <v>2</v>
      </c>
      <c r="K38" s="114">
        <v>1</v>
      </c>
      <c r="L38" s="112">
        <v>3</v>
      </c>
      <c r="M38" s="249"/>
      <c r="N38" s="110" t="s">
        <v>165</v>
      </c>
      <c r="O38" s="118"/>
      <c r="P38" s="119">
        <f>#REF!</f>
        <v>1315011</v>
      </c>
      <c r="Q38" s="120"/>
    </row>
    <row r="39" spans="1:17" x14ac:dyDescent="0.25">
      <c r="A39" s="108"/>
      <c r="B39" s="109"/>
      <c r="C39" s="110"/>
      <c r="D39" s="111"/>
      <c r="E39" s="110"/>
      <c r="G39" s="110"/>
      <c r="I39" s="112">
        <v>2</v>
      </c>
      <c r="J39" s="113">
        <v>2</v>
      </c>
      <c r="K39" s="114">
        <v>1</v>
      </c>
      <c r="L39" s="102">
        <v>6</v>
      </c>
      <c r="M39" s="249"/>
      <c r="N39" s="110" t="s">
        <v>193</v>
      </c>
      <c r="O39" s="118"/>
      <c r="P39" s="115">
        <f>+P40</f>
        <v>1539280</v>
      </c>
      <c r="Q39" s="120"/>
    </row>
    <row r="40" spans="1:17" x14ac:dyDescent="0.25">
      <c r="A40" s="108"/>
      <c r="B40" s="109"/>
      <c r="C40" s="110"/>
      <c r="D40" s="111"/>
      <c r="E40" s="110"/>
      <c r="G40" s="110"/>
      <c r="I40" s="112">
        <v>2</v>
      </c>
      <c r="J40" s="113">
        <v>2</v>
      </c>
      <c r="K40" s="114">
        <v>1</v>
      </c>
      <c r="L40" s="102">
        <v>6</v>
      </c>
      <c r="M40" s="249" t="s">
        <v>28</v>
      </c>
      <c r="N40" s="110" t="s">
        <v>166</v>
      </c>
      <c r="O40" s="118"/>
      <c r="P40" s="119">
        <f>#REF!</f>
        <v>1539280</v>
      </c>
      <c r="Q40" s="120"/>
    </row>
    <row r="41" spans="1:17" x14ac:dyDescent="0.25">
      <c r="A41" s="108"/>
      <c r="B41" s="109"/>
      <c r="C41" s="110"/>
      <c r="D41" s="111"/>
      <c r="E41" s="110"/>
      <c r="G41" s="110"/>
      <c r="I41" s="112">
        <v>2</v>
      </c>
      <c r="J41" s="113">
        <v>2</v>
      </c>
      <c r="K41" s="114">
        <v>1</v>
      </c>
      <c r="L41" s="112">
        <v>7</v>
      </c>
      <c r="M41" s="249"/>
      <c r="N41" s="110" t="s">
        <v>104</v>
      </c>
      <c r="O41" s="118"/>
      <c r="P41" s="119">
        <f>#REF!</f>
        <v>92804</v>
      </c>
      <c r="Q41" s="120"/>
    </row>
    <row r="42" spans="1:17" x14ac:dyDescent="0.25">
      <c r="A42" s="108"/>
      <c r="B42" s="109"/>
      <c r="C42" s="110"/>
      <c r="D42" s="111"/>
      <c r="E42" s="110"/>
      <c r="G42" s="110"/>
      <c r="I42" s="112">
        <v>2</v>
      </c>
      <c r="J42" s="113">
        <v>2</v>
      </c>
      <c r="K42" s="114">
        <v>1</v>
      </c>
      <c r="L42" s="112">
        <v>8</v>
      </c>
      <c r="M42" s="249"/>
      <c r="N42" s="110" t="s">
        <v>194</v>
      </c>
      <c r="O42" s="118"/>
      <c r="P42" s="119">
        <f>#REF!</f>
        <v>32037</v>
      </c>
      <c r="Q42" s="120"/>
    </row>
    <row r="43" spans="1:17" x14ac:dyDescent="0.25">
      <c r="A43" s="108"/>
      <c r="B43" s="109"/>
      <c r="C43" s="110"/>
      <c r="D43" s="111"/>
      <c r="E43" s="110"/>
      <c r="G43" s="110"/>
      <c r="I43" s="112">
        <v>2</v>
      </c>
      <c r="J43" s="121">
        <v>2</v>
      </c>
      <c r="K43" s="122">
        <v>2</v>
      </c>
      <c r="L43" s="102"/>
      <c r="M43" s="248"/>
      <c r="N43" s="158" t="s">
        <v>168</v>
      </c>
      <c r="O43" s="105"/>
      <c r="P43" s="115">
        <f>+P44</f>
        <v>8551009</v>
      </c>
      <c r="Q43" s="116">
        <f>+Q44</f>
        <v>0</v>
      </c>
    </row>
    <row r="44" spans="1:17" x14ac:dyDescent="0.25">
      <c r="A44" s="108"/>
      <c r="B44" s="109"/>
      <c r="C44" s="110"/>
      <c r="D44" s="111"/>
      <c r="E44" s="110"/>
      <c r="G44" s="110"/>
      <c r="I44" s="112">
        <v>2</v>
      </c>
      <c r="J44" s="113">
        <v>2</v>
      </c>
      <c r="K44" s="114">
        <v>2</v>
      </c>
      <c r="L44" s="112">
        <v>1</v>
      </c>
      <c r="M44" s="249"/>
      <c r="N44" s="110" t="s">
        <v>107</v>
      </c>
      <c r="O44" s="118"/>
      <c r="P44" s="119">
        <f>#REF!</f>
        <v>8551009</v>
      </c>
      <c r="Q44" s="120"/>
    </row>
    <row r="45" spans="1:17" x14ac:dyDescent="0.25">
      <c r="A45" s="108"/>
      <c r="B45" s="109"/>
      <c r="C45" s="110"/>
      <c r="D45" s="111"/>
      <c r="E45" s="110"/>
      <c r="G45" s="110"/>
      <c r="I45" s="112">
        <v>2</v>
      </c>
      <c r="J45" s="121">
        <v>2</v>
      </c>
      <c r="K45" s="122">
        <v>3</v>
      </c>
      <c r="L45" s="102"/>
      <c r="M45" s="248"/>
      <c r="N45" s="158" t="s">
        <v>108</v>
      </c>
      <c r="O45" s="105"/>
      <c r="P45" s="115">
        <f>+P46</f>
        <v>1381702</v>
      </c>
      <c r="Q45" s="116">
        <f>+Q46</f>
        <v>0</v>
      </c>
    </row>
    <row r="46" spans="1:17" x14ac:dyDescent="0.25">
      <c r="A46" s="108"/>
      <c r="B46" s="109"/>
      <c r="C46" s="110"/>
      <c r="D46" s="111"/>
      <c r="E46" s="110"/>
      <c r="G46" s="110"/>
      <c r="I46" s="112">
        <v>2</v>
      </c>
      <c r="J46" s="121">
        <v>2</v>
      </c>
      <c r="K46" s="122">
        <v>3</v>
      </c>
      <c r="L46" s="112">
        <v>1</v>
      </c>
      <c r="M46" s="249"/>
      <c r="N46" s="110" t="s">
        <v>195</v>
      </c>
      <c r="O46" s="118"/>
      <c r="P46" s="119">
        <f>#REF!</f>
        <v>1381702</v>
      </c>
      <c r="Q46" s="120"/>
    </row>
    <row r="47" spans="1:17" x14ac:dyDescent="0.25">
      <c r="A47" s="108"/>
      <c r="B47" s="109"/>
      <c r="C47" s="110"/>
      <c r="D47" s="111"/>
      <c r="E47" s="110"/>
      <c r="G47" s="110"/>
      <c r="I47" s="112">
        <v>2</v>
      </c>
      <c r="J47" s="121">
        <v>2</v>
      </c>
      <c r="K47" s="122">
        <v>4</v>
      </c>
      <c r="L47" s="102"/>
      <c r="M47" s="248"/>
      <c r="N47" s="158" t="s">
        <v>196</v>
      </c>
      <c r="O47" s="105"/>
      <c r="P47" s="115">
        <f>+P48</f>
        <v>538830</v>
      </c>
      <c r="Q47" s="116">
        <f>+Q48</f>
        <v>0</v>
      </c>
    </row>
    <row r="48" spans="1:17" x14ac:dyDescent="0.25">
      <c r="A48" s="108"/>
      <c r="B48" s="109"/>
      <c r="C48" s="110"/>
      <c r="D48" s="111"/>
      <c r="E48" s="110"/>
      <c r="G48" s="110"/>
      <c r="I48" s="112">
        <v>2</v>
      </c>
      <c r="J48" s="121">
        <v>2</v>
      </c>
      <c r="K48" s="122">
        <v>4</v>
      </c>
      <c r="L48" s="112">
        <v>1</v>
      </c>
      <c r="M48" s="249"/>
      <c r="N48" s="110" t="s">
        <v>111</v>
      </c>
      <c r="O48" s="118"/>
      <c r="P48" s="119">
        <f>#REF!</f>
        <v>538830</v>
      </c>
      <c r="Q48" s="120"/>
    </row>
    <row r="49" spans="1:17" x14ac:dyDescent="0.25">
      <c r="A49" s="108"/>
      <c r="B49" s="109"/>
      <c r="C49" s="110"/>
      <c r="D49" s="111"/>
      <c r="E49" s="110"/>
      <c r="G49" s="110"/>
      <c r="I49" s="112">
        <v>2</v>
      </c>
      <c r="J49" s="121">
        <v>2</v>
      </c>
      <c r="K49" s="122">
        <v>5</v>
      </c>
      <c r="L49" s="102"/>
      <c r="M49" s="248"/>
      <c r="N49" s="158" t="s">
        <v>112</v>
      </c>
      <c r="O49" s="105"/>
      <c r="P49" s="115">
        <f>+P50+P51</f>
        <v>1150082</v>
      </c>
      <c r="Q49" s="116">
        <f>+Q50</f>
        <v>0</v>
      </c>
    </row>
    <row r="50" spans="1:17" x14ac:dyDescent="0.25">
      <c r="A50" s="108"/>
      <c r="B50" s="109"/>
      <c r="C50" s="110"/>
      <c r="D50" s="111"/>
      <c r="E50" s="110"/>
      <c r="G50" s="110"/>
      <c r="I50" s="112">
        <v>2</v>
      </c>
      <c r="J50" s="121">
        <v>2</v>
      </c>
      <c r="K50" s="122">
        <v>5</v>
      </c>
      <c r="L50" s="112">
        <v>1</v>
      </c>
      <c r="M50" s="249"/>
      <c r="N50" s="110" t="s">
        <v>113</v>
      </c>
      <c r="O50" s="118"/>
      <c r="P50" s="119">
        <f>ROUND(#REF!,0)</f>
        <v>1150082</v>
      </c>
      <c r="Q50" s="120"/>
    </row>
    <row r="51" spans="1:17" hidden="1" x14ac:dyDescent="0.25">
      <c r="A51" s="108"/>
      <c r="B51" s="109"/>
      <c r="C51" s="110"/>
      <c r="D51" s="111"/>
      <c r="E51" s="110"/>
      <c r="G51" s="110"/>
      <c r="I51" s="112">
        <v>2</v>
      </c>
      <c r="J51" s="121">
        <v>2</v>
      </c>
      <c r="K51" s="122">
        <v>5</v>
      </c>
      <c r="L51" s="112">
        <v>4</v>
      </c>
      <c r="M51" s="249"/>
      <c r="N51" s="63" t="s">
        <v>114</v>
      </c>
      <c r="O51" s="118"/>
      <c r="P51" s="119">
        <f>#REF!</f>
        <v>0</v>
      </c>
      <c r="Q51" s="120"/>
    </row>
    <row r="52" spans="1:17" x14ac:dyDescent="0.25">
      <c r="A52" s="108"/>
      <c r="B52" s="109"/>
      <c r="C52" s="110"/>
      <c r="D52" s="111"/>
      <c r="E52" s="110"/>
      <c r="G52" s="110"/>
      <c r="I52" s="112">
        <v>2</v>
      </c>
      <c r="J52" s="121">
        <v>2</v>
      </c>
      <c r="K52" s="122">
        <v>6</v>
      </c>
      <c r="L52" s="102"/>
      <c r="M52" s="248"/>
      <c r="N52" s="158" t="s">
        <v>115</v>
      </c>
      <c r="O52" s="105"/>
      <c r="P52" s="115">
        <f>+P53+P54</f>
        <v>8790964</v>
      </c>
      <c r="Q52" s="116">
        <f>+Q53</f>
        <v>0</v>
      </c>
    </row>
    <row r="53" spans="1:17" x14ac:dyDescent="0.25">
      <c r="A53" s="108"/>
      <c r="B53" s="109"/>
      <c r="C53" s="110"/>
      <c r="D53" s="111"/>
      <c r="E53" s="110"/>
      <c r="G53" s="110"/>
      <c r="I53" s="112">
        <v>2</v>
      </c>
      <c r="J53" s="121">
        <v>2</v>
      </c>
      <c r="K53" s="122">
        <v>6</v>
      </c>
      <c r="L53" s="112">
        <v>2</v>
      </c>
      <c r="M53" s="249"/>
      <c r="N53" s="110" t="s">
        <v>197</v>
      </c>
      <c r="O53" s="118"/>
      <c r="P53" s="119">
        <f>#REF!</f>
        <v>463125</v>
      </c>
      <c r="Q53" s="120"/>
    </row>
    <row r="54" spans="1:17" x14ac:dyDescent="0.25">
      <c r="A54" s="108"/>
      <c r="B54" s="109"/>
      <c r="C54" s="110"/>
      <c r="D54" s="111"/>
      <c r="E54" s="110"/>
      <c r="G54" s="110"/>
      <c r="I54" s="112">
        <v>2</v>
      </c>
      <c r="J54" s="121">
        <v>2</v>
      </c>
      <c r="K54" s="122">
        <v>6</v>
      </c>
      <c r="L54" s="112">
        <v>3</v>
      </c>
      <c r="M54" s="249"/>
      <c r="N54" s="110" t="s">
        <v>198</v>
      </c>
      <c r="O54" s="118"/>
      <c r="P54" s="119">
        <f>#REF!</f>
        <v>8327839</v>
      </c>
      <c r="Q54" s="120"/>
    </row>
    <row r="55" spans="1:17" ht="29.25" x14ac:dyDescent="0.25">
      <c r="A55" s="108"/>
      <c r="B55" s="109"/>
      <c r="C55" s="110"/>
      <c r="D55" s="111"/>
      <c r="E55" s="110"/>
      <c r="G55" s="110"/>
      <c r="I55" s="112">
        <v>2</v>
      </c>
      <c r="J55" s="121">
        <v>2</v>
      </c>
      <c r="K55" s="122">
        <v>7</v>
      </c>
      <c r="L55" s="160"/>
      <c r="M55" s="248"/>
      <c r="N55" s="270" t="s">
        <v>199</v>
      </c>
      <c r="O55" s="105"/>
      <c r="P55" s="115">
        <f>+P56+P58</f>
        <v>494572</v>
      </c>
      <c r="Q55" s="116">
        <f>+Q56+Q58</f>
        <v>0</v>
      </c>
    </row>
    <row r="56" spans="1:17" x14ac:dyDescent="0.25">
      <c r="A56" s="108"/>
      <c r="B56" s="109"/>
      <c r="C56" s="110"/>
      <c r="D56" s="111"/>
      <c r="E56" s="110"/>
      <c r="G56" s="110"/>
      <c r="I56" s="112">
        <v>2</v>
      </c>
      <c r="J56" s="121">
        <v>2</v>
      </c>
      <c r="K56" s="122">
        <v>7</v>
      </c>
      <c r="L56" s="102">
        <v>1</v>
      </c>
      <c r="M56" s="249"/>
      <c r="N56" s="110" t="s">
        <v>175</v>
      </c>
      <c r="O56" s="118"/>
      <c r="P56" s="115">
        <f>+P57</f>
        <v>189585</v>
      </c>
      <c r="Q56" s="120"/>
    </row>
    <row r="57" spans="1:17" x14ac:dyDescent="0.25">
      <c r="A57" s="108"/>
      <c r="B57" s="109"/>
      <c r="C57" s="110"/>
      <c r="D57" s="111"/>
      <c r="E57" s="110"/>
      <c r="G57" s="110"/>
      <c r="I57" s="112">
        <v>2</v>
      </c>
      <c r="J57" s="121">
        <v>2</v>
      </c>
      <c r="K57" s="122">
        <v>7</v>
      </c>
      <c r="L57" s="102">
        <v>1</v>
      </c>
      <c r="M57" s="117" t="s">
        <v>34</v>
      </c>
      <c r="N57" s="110" t="s">
        <v>200</v>
      </c>
      <c r="O57" s="118"/>
      <c r="P57" s="119">
        <f>#REF!</f>
        <v>189585</v>
      </c>
      <c r="Q57" s="120"/>
    </row>
    <row r="58" spans="1:17" x14ac:dyDescent="0.25">
      <c r="A58" s="108"/>
      <c r="B58" s="109"/>
      <c r="C58" s="110"/>
      <c r="D58" s="111"/>
      <c r="E58" s="110"/>
      <c r="G58" s="110"/>
      <c r="I58" s="112">
        <v>2</v>
      </c>
      <c r="J58" s="113">
        <v>2</v>
      </c>
      <c r="K58" s="114">
        <v>7</v>
      </c>
      <c r="L58" s="102">
        <v>2</v>
      </c>
      <c r="M58" s="117"/>
      <c r="N58" s="110" t="s">
        <v>122</v>
      </c>
      <c r="O58" s="118"/>
      <c r="P58" s="115">
        <f>+P59+P60+P61</f>
        <v>304987</v>
      </c>
      <c r="Q58" s="120"/>
    </row>
    <row r="59" spans="1:17" x14ac:dyDescent="0.25">
      <c r="A59" s="108"/>
      <c r="B59" s="109"/>
      <c r="C59" s="110"/>
      <c r="D59" s="111"/>
      <c r="E59" s="110"/>
      <c r="G59" s="110"/>
      <c r="I59" s="112">
        <v>2</v>
      </c>
      <c r="J59" s="113">
        <v>2</v>
      </c>
      <c r="K59" s="114">
        <v>7</v>
      </c>
      <c r="L59" s="102">
        <v>2</v>
      </c>
      <c r="M59" s="249" t="s">
        <v>28</v>
      </c>
      <c r="N59" s="110" t="s">
        <v>201</v>
      </c>
      <c r="O59" s="118"/>
      <c r="P59" s="119">
        <f>#REF!+#REF!</f>
        <v>98836</v>
      </c>
      <c r="Q59" s="120"/>
    </row>
    <row r="60" spans="1:17" x14ac:dyDescent="0.25">
      <c r="A60" s="108"/>
      <c r="B60" s="109"/>
      <c r="C60" s="110"/>
      <c r="D60" s="111"/>
      <c r="E60" s="110"/>
      <c r="G60" s="110"/>
      <c r="I60" s="112">
        <v>2</v>
      </c>
      <c r="J60" s="113">
        <v>2</v>
      </c>
      <c r="K60" s="114">
        <v>7</v>
      </c>
      <c r="L60" s="102">
        <v>2</v>
      </c>
      <c r="M60" s="117" t="s">
        <v>124</v>
      </c>
      <c r="N60" s="110" t="s">
        <v>202</v>
      </c>
      <c r="O60" s="118"/>
      <c r="P60" s="119">
        <f>#REF!+#REF!+#REF!</f>
        <v>197448</v>
      </c>
      <c r="Q60" s="120"/>
    </row>
    <row r="61" spans="1:17" x14ac:dyDescent="0.25">
      <c r="A61" s="108"/>
      <c r="B61" s="109"/>
      <c r="C61" s="110"/>
      <c r="D61" s="111"/>
      <c r="E61" s="110"/>
      <c r="G61" s="110"/>
      <c r="I61" s="112">
        <v>2</v>
      </c>
      <c r="J61" s="113">
        <v>2</v>
      </c>
      <c r="K61" s="114">
        <v>7</v>
      </c>
      <c r="L61" s="112">
        <v>3</v>
      </c>
      <c r="M61" s="249" t="s">
        <v>28</v>
      </c>
      <c r="N61" s="63" t="s">
        <v>119</v>
      </c>
      <c r="O61" s="118"/>
      <c r="P61" s="119">
        <f>#REF!</f>
        <v>8703</v>
      </c>
      <c r="Q61" s="120"/>
    </row>
    <row r="62" spans="1:17" x14ac:dyDescent="0.25">
      <c r="A62" s="108"/>
      <c r="B62" s="109"/>
      <c r="C62" s="110"/>
      <c r="D62" s="111"/>
      <c r="E62" s="110"/>
      <c r="G62" s="110"/>
      <c r="I62" s="112">
        <v>2</v>
      </c>
      <c r="J62" s="121">
        <v>2</v>
      </c>
      <c r="K62" s="122">
        <v>8</v>
      </c>
      <c r="L62" s="160"/>
      <c r="M62" s="248"/>
      <c r="N62" s="158" t="s">
        <v>126</v>
      </c>
      <c r="O62" s="105"/>
      <c r="P62" s="115">
        <f>+P63+P64+P68+P66+P65</f>
        <v>11484816</v>
      </c>
      <c r="Q62" s="116">
        <f>+Q63+Q64</f>
        <v>0</v>
      </c>
    </row>
    <row r="63" spans="1:17" x14ac:dyDescent="0.25">
      <c r="A63" s="108"/>
      <c r="B63" s="109"/>
      <c r="C63" s="110"/>
      <c r="D63" s="111"/>
      <c r="E63" s="110"/>
      <c r="G63" s="110"/>
      <c r="I63" s="110">
        <v>2</v>
      </c>
      <c r="J63" s="104">
        <v>2</v>
      </c>
      <c r="K63" s="110">
        <v>8</v>
      </c>
      <c r="L63" s="161">
        <v>1</v>
      </c>
      <c r="M63" s="249"/>
      <c r="N63" s="110" t="s">
        <v>203</v>
      </c>
      <c r="O63" s="118"/>
      <c r="P63" s="119">
        <f>#REF!</f>
        <v>2434902</v>
      </c>
      <c r="Q63" s="120"/>
    </row>
    <row r="64" spans="1:17" x14ac:dyDescent="0.25">
      <c r="A64" s="108"/>
      <c r="B64" s="109"/>
      <c r="C64" s="110"/>
      <c r="D64" s="111"/>
      <c r="E64" s="110"/>
      <c r="G64" s="110"/>
      <c r="I64" s="110">
        <v>2</v>
      </c>
      <c r="J64" s="104">
        <v>2</v>
      </c>
      <c r="K64" s="110">
        <v>8</v>
      </c>
      <c r="L64" s="161">
        <v>2</v>
      </c>
      <c r="M64" s="249"/>
      <c r="N64" s="110" t="s">
        <v>204</v>
      </c>
      <c r="O64" s="118"/>
      <c r="P64" s="119">
        <f>ROUND(#REF!,0)</f>
        <v>1254339</v>
      </c>
      <c r="Q64" s="120"/>
    </row>
    <row r="65" spans="1:17" x14ac:dyDescent="0.25">
      <c r="A65" s="108"/>
      <c r="B65" s="109"/>
      <c r="C65" s="110"/>
      <c r="D65" s="111"/>
      <c r="E65" s="110"/>
      <c r="G65" s="110"/>
      <c r="I65" s="112">
        <v>2</v>
      </c>
      <c r="J65" s="121">
        <v>2</v>
      </c>
      <c r="K65" s="122">
        <v>8</v>
      </c>
      <c r="L65" s="161">
        <v>4</v>
      </c>
      <c r="M65" s="249"/>
      <c r="N65" s="63" t="s">
        <v>127</v>
      </c>
      <c r="O65" s="118"/>
      <c r="P65" s="119">
        <f>+#REF!</f>
        <v>21735</v>
      </c>
      <c r="Q65" s="120"/>
    </row>
    <row r="66" spans="1:17" x14ac:dyDescent="0.25">
      <c r="A66" s="108"/>
      <c r="B66" s="109"/>
      <c r="C66" s="110"/>
      <c r="D66" s="111"/>
      <c r="E66" s="110"/>
      <c r="G66" s="110"/>
      <c r="I66" s="112">
        <v>2</v>
      </c>
      <c r="J66" s="121">
        <v>2</v>
      </c>
      <c r="K66" s="122">
        <v>8</v>
      </c>
      <c r="L66" s="102">
        <v>7</v>
      </c>
      <c r="M66" s="249"/>
      <c r="N66" s="110" t="s">
        <v>205</v>
      </c>
      <c r="O66" s="118"/>
      <c r="P66" s="115">
        <f>+P67</f>
        <v>1068934</v>
      </c>
      <c r="Q66" s="120"/>
    </row>
    <row r="67" spans="1:17" x14ac:dyDescent="0.25">
      <c r="A67" s="108"/>
      <c r="B67" s="109"/>
      <c r="C67" s="110"/>
      <c r="D67" s="111"/>
      <c r="E67" s="110"/>
      <c r="G67" s="110"/>
      <c r="I67" s="112">
        <v>2</v>
      </c>
      <c r="J67" s="121">
        <v>2</v>
      </c>
      <c r="K67" s="122">
        <v>8</v>
      </c>
      <c r="L67" s="112">
        <v>7</v>
      </c>
      <c r="M67" s="117" t="s">
        <v>37</v>
      </c>
      <c r="N67" s="110" t="s">
        <v>130</v>
      </c>
      <c r="O67" s="118"/>
      <c r="P67" s="119">
        <f>ROUND(#REF!,0)</f>
        <v>1068934</v>
      </c>
      <c r="Q67" s="120"/>
    </row>
    <row r="68" spans="1:17" x14ac:dyDescent="0.25">
      <c r="A68" s="108"/>
      <c r="B68" s="109"/>
      <c r="C68" s="110"/>
      <c r="D68" s="111"/>
      <c r="E68" s="110"/>
      <c r="G68" s="110"/>
      <c r="I68" s="112">
        <v>2</v>
      </c>
      <c r="J68" s="113">
        <v>2</v>
      </c>
      <c r="K68" s="114">
        <v>8</v>
      </c>
      <c r="L68" s="102">
        <v>9</v>
      </c>
      <c r="M68" s="117"/>
      <c r="N68" s="110" t="s">
        <v>206</v>
      </c>
      <c r="O68" s="118"/>
      <c r="P68" s="115">
        <f>+P69</f>
        <v>6704906</v>
      </c>
      <c r="Q68" s="120"/>
    </row>
    <row r="69" spans="1:17" x14ac:dyDescent="0.25">
      <c r="A69" s="108"/>
      <c r="B69" s="109"/>
      <c r="C69" s="110"/>
      <c r="D69" s="111"/>
      <c r="E69" s="110"/>
      <c r="G69" s="110"/>
      <c r="I69" s="113">
        <v>2</v>
      </c>
      <c r="J69" s="113">
        <v>2</v>
      </c>
      <c r="K69" s="113">
        <v>8</v>
      </c>
      <c r="L69" s="121">
        <v>9</v>
      </c>
      <c r="M69" s="223" t="s">
        <v>131</v>
      </c>
      <c r="N69" s="161" t="s">
        <v>137</v>
      </c>
      <c r="O69" s="118"/>
      <c r="P69" s="119">
        <f>#REF!+#REF!</f>
        <v>6704906</v>
      </c>
      <c r="Q69" s="120"/>
    </row>
    <row r="70" spans="1:17" x14ac:dyDescent="0.25">
      <c r="A70" s="108"/>
      <c r="B70" s="109"/>
      <c r="C70" s="110"/>
      <c r="D70" s="111"/>
      <c r="E70" s="110"/>
      <c r="G70" s="110">
        <v>9998</v>
      </c>
      <c r="I70" s="102">
        <v>2</v>
      </c>
      <c r="J70" s="121">
        <v>3</v>
      </c>
      <c r="K70" s="102"/>
      <c r="L70" s="159"/>
      <c r="M70" s="248"/>
      <c r="N70" s="158" t="s">
        <v>180</v>
      </c>
      <c r="O70" s="105"/>
      <c r="P70" s="115">
        <f>+P73+P75+P80+P71+P77</f>
        <v>3165264</v>
      </c>
      <c r="Q70" s="116">
        <f>+Q73+Q75+Q80+Q71</f>
        <v>0</v>
      </c>
    </row>
    <row r="71" spans="1:17" x14ac:dyDescent="0.25">
      <c r="A71" s="108"/>
      <c r="B71" s="109"/>
      <c r="C71" s="110"/>
      <c r="D71" s="111"/>
      <c r="E71" s="110"/>
      <c r="G71" s="110"/>
      <c r="I71" s="112">
        <v>2</v>
      </c>
      <c r="J71" s="113">
        <v>3</v>
      </c>
      <c r="K71" s="102">
        <v>2</v>
      </c>
      <c r="L71" s="157"/>
      <c r="M71" s="248"/>
      <c r="N71" s="158" t="s">
        <v>207</v>
      </c>
      <c r="O71" s="105"/>
      <c r="P71" s="115">
        <f>+P72</f>
        <v>10928</v>
      </c>
      <c r="Q71" s="116">
        <f>+Q72</f>
        <v>0</v>
      </c>
    </row>
    <row r="72" spans="1:17" x14ac:dyDescent="0.25">
      <c r="A72" s="108"/>
      <c r="B72" s="109"/>
      <c r="C72" s="110"/>
      <c r="D72" s="111"/>
      <c r="E72" s="110"/>
      <c r="G72" s="110"/>
      <c r="I72" s="112">
        <v>2</v>
      </c>
      <c r="J72" s="113">
        <v>3</v>
      </c>
      <c r="K72" s="112">
        <v>2</v>
      </c>
      <c r="L72" s="157">
        <v>3</v>
      </c>
      <c r="M72" s="249"/>
      <c r="N72" s="110" t="s">
        <v>142</v>
      </c>
      <c r="O72" s="118"/>
      <c r="P72" s="119">
        <f>#REF!</f>
        <v>10928</v>
      </c>
      <c r="Q72" s="120"/>
    </row>
    <row r="73" spans="1:17" x14ac:dyDescent="0.25">
      <c r="A73" s="108"/>
      <c r="B73" s="109"/>
      <c r="C73" s="110"/>
      <c r="D73" s="111"/>
      <c r="E73" s="110"/>
      <c r="G73" s="110"/>
      <c r="I73" s="112">
        <v>2</v>
      </c>
      <c r="J73" s="113">
        <v>3</v>
      </c>
      <c r="K73" s="102">
        <v>3</v>
      </c>
      <c r="L73" s="159"/>
      <c r="M73" s="248"/>
      <c r="N73" s="158" t="s">
        <v>182</v>
      </c>
      <c r="O73" s="105"/>
      <c r="P73" s="115">
        <f>+P74</f>
        <v>608505</v>
      </c>
      <c r="Q73" s="116">
        <f>+Q74</f>
        <v>0</v>
      </c>
    </row>
    <row r="74" spans="1:17" x14ac:dyDescent="0.25">
      <c r="A74" s="108"/>
      <c r="B74" s="109"/>
      <c r="C74" s="110"/>
      <c r="D74" s="111"/>
      <c r="E74" s="110"/>
      <c r="G74" s="110"/>
      <c r="I74" s="112">
        <v>2</v>
      </c>
      <c r="J74" s="113">
        <v>3</v>
      </c>
      <c r="K74" s="102">
        <v>3</v>
      </c>
      <c r="L74" s="157">
        <v>1</v>
      </c>
      <c r="M74" s="249"/>
      <c r="N74" s="110" t="s">
        <v>183</v>
      </c>
      <c r="O74" s="118"/>
      <c r="P74" s="119">
        <f>#REF!</f>
        <v>608505</v>
      </c>
      <c r="Q74" s="120"/>
    </row>
    <row r="75" spans="1:17" x14ac:dyDescent="0.25">
      <c r="A75" s="108"/>
      <c r="B75" s="109"/>
      <c r="C75" s="110"/>
      <c r="D75" s="111"/>
      <c r="E75" s="110"/>
      <c r="G75" s="110"/>
      <c r="I75" s="112">
        <v>2</v>
      </c>
      <c r="J75" s="121">
        <v>3</v>
      </c>
      <c r="K75" s="102">
        <v>5</v>
      </c>
      <c r="L75" s="157"/>
      <c r="M75" s="248"/>
      <c r="N75" s="158" t="s">
        <v>145</v>
      </c>
      <c r="O75" s="105"/>
      <c r="P75" s="115">
        <f>+P76</f>
        <v>372</v>
      </c>
      <c r="Q75" s="116">
        <f>+Q76+Q78</f>
        <v>0</v>
      </c>
    </row>
    <row r="76" spans="1:17" x14ac:dyDescent="0.25">
      <c r="A76" s="108"/>
      <c r="B76" s="109"/>
      <c r="C76" s="110"/>
      <c r="D76" s="111"/>
      <c r="E76" s="110"/>
      <c r="G76" s="110"/>
      <c r="I76" s="112">
        <v>2</v>
      </c>
      <c r="J76" s="121">
        <v>3</v>
      </c>
      <c r="K76" s="102">
        <v>5</v>
      </c>
      <c r="L76" s="157">
        <v>3</v>
      </c>
      <c r="M76" s="249"/>
      <c r="N76" s="110" t="s">
        <v>146</v>
      </c>
      <c r="O76" s="118"/>
      <c r="P76" s="119">
        <f>#REF!</f>
        <v>372</v>
      </c>
      <c r="Q76" s="120"/>
    </row>
    <row r="77" spans="1:17" x14ac:dyDescent="0.25">
      <c r="A77" s="108"/>
      <c r="B77" s="109"/>
      <c r="C77" s="110"/>
      <c r="D77" s="111"/>
      <c r="E77" s="110"/>
      <c r="G77" s="110"/>
      <c r="I77" s="112">
        <v>2</v>
      </c>
      <c r="J77" s="121">
        <v>3</v>
      </c>
      <c r="K77" s="102">
        <v>7</v>
      </c>
      <c r="L77" s="159"/>
      <c r="M77" s="159"/>
      <c r="N77" s="158" t="s">
        <v>147</v>
      </c>
      <c r="O77" s="105"/>
      <c r="P77" s="115">
        <f>+P78</f>
        <v>1303185</v>
      </c>
      <c r="Q77" s="120"/>
    </row>
    <row r="78" spans="1:17" x14ac:dyDescent="0.25">
      <c r="A78" s="108"/>
      <c r="B78" s="109"/>
      <c r="C78" s="110"/>
      <c r="D78" s="111"/>
      <c r="E78" s="110"/>
      <c r="G78" s="110"/>
      <c r="I78" s="112">
        <v>2</v>
      </c>
      <c r="J78" s="121">
        <v>3</v>
      </c>
      <c r="K78" s="102">
        <v>7</v>
      </c>
      <c r="L78" s="157">
        <v>1</v>
      </c>
      <c r="M78" s="157"/>
      <c r="N78" s="110" t="s">
        <v>148</v>
      </c>
      <c r="O78" s="105"/>
      <c r="P78" s="115">
        <f>+P79</f>
        <v>1303185</v>
      </c>
      <c r="Q78" s="120"/>
    </row>
    <row r="79" spans="1:17" x14ac:dyDescent="0.25">
      <c r="A79" s="108"/>
      <c r="B79" s="109"/>
      <c r="C79" s="110"/>
      <c r="D79" s="111"/>
      <c r="E79" s="110"/>
      <c r="G79" s="110"/>
      <c r="I79" s="112">
        <v>2</v>
      </c>
      <c r="J79" s="121">
        <v>3</v>
      </c>
      <c r="K79" s="102">
        <v>7</v>
      </c>
      <c r="L79" s="157">
        <v>1</v>
      </c>
      <c r="M79" s="157">
        <v>1</v>
      </c>
      <c r="N79" s="110" t="s">
        <v>149</v>
      </c>
      <c r="O79" s="105"/>
      <c r="P79" s="119">
        <f>#REF!</f>
        <v>1303185</v>
      </c>
      <c r="Q79" s="120"/>
    </row>
    <row r="80" spans="1:17" x14ac:dyDescent="0.25">
      <c r="A80" s="108"/>
      <c r="B80" s="109"/>
      <c r="C80" s="110"/>
      <c r="D80" s="111"/>
      <c r="E80" s="110"/>
      <c r="G80" s="110"/>
      <c r="I80" s="112">
        <v>2</v>
      </c>
      <c r="J80" s="121">
        <v>3</v>
      </c>
      <c r="K80" s="102">
        <v>9</v>
      </c>
      <c r="L80" s="157"/>
      <c r="M80" s="248"/>
      <c r="N80" s="158" t="s">
        <v>150</v>
      </c>
      <c r="O80" s="105"/>
      <c r="P80" s="115">
        <f>+P81+P82</f>
        <v>1242274</v>
      </c>
      <c r="Q80" s="116">
        <f>+Q81+Q82</f>
        <v>0</v>
      </c>
    </row>
    <row r="81" spans="1:17" x14ac:dyDescent="0.25">
      <c r="A81" s="108"/>
      <c r="B81" s="109"/>
      <c r="C81" s="110"/>
      <c r="D81" s="111"/>
      <c r="E81" s="110"/>
      <c r="G81" s="110"/>
      <c r="I81" s="112">
        <v>2</v>
      </c>
      <c r="J81" s="121">
        <v>3</v>
      </c>
      <c r="K81" s="102">
        <v>9</v>
      </c>
      <c r="L81" s="157">
        <v>1</v>
      </c>
      <c r="M81" s="249"/>
      <c r="N81" s="110" t="s">
        <v>151</v>
      </c>
      <c r="O81" s="118"/>
      <c r="P81" s="119">
        <f>#REF!</f>
        <v>124769</v>
      </c>
      <c r="Q81" s="120"/>
    </row>
    <row r="82" spans="1:17" ht="15.75" thickBot="1" x14ac:dyDescent="0.3">
      <c r="A82" s="126"/>
      <c r="B82" s="127"/>
      <c r="C82" s="128"/>
      <c r="D82" s="129"/>
      <c r="E82" s="128"/>
      <c r="F82" s="130"/>
      <c r="G82" s="128"/>
      <c r="H82" s="130"/>
      <c r="I82" s="112">
        <v>2</v>
      </c>
      <c r="J82" s="121">
        <v>3</v>
      </c>
      <c r="K82" s="102">
        <v>9</v>
      </c>
      <c r="L82" s="157">
        <v>9</v>
      </c>
      <c r="M82" s="271"/>
      <c r="N82" s="128" t="s">
        <v>152</v>
      </c>
      <c r="O82" s="135"/>
      <c r="P82" s="135">
        <f>#REF!</f>
        <v>1117505</v>
      </c>
      <c r="Q82" s="137"/>
    </row>
    <row r="83" spans="1:17" x14ac:dyDescent="0.25">
      <c r="A83" s="111"/>
      <c r="B83" s="111"/>
      <c r="D83" s="111"/>
      <c r="O83" s="124"/>
      <c r="P83" s="124"/>
      <c r="Q83" s="124"/>
    </row>
    <row r="84" spans="1:17" x14ac:dyDescent="0.25">
      <c r="A84" s="111"/>
      <c r="B84" s="111"/>
      <c r="D84" s="111"/>
      <c r="O84" s="124"/>
      <c r="P84" s="124"/>
      <c r="Q84" s="124"/>
    </row>
    <row r="85" spans="1:17" x14ac:dyDescent="0.25">
      <c r="A85" s="111"/>
      <c r="B85" s="111"/>
      <c r="D85" s="111"/>
      <c r="O85" s="124"/>
      <c r="P85" s="124"/>
      <c r="Q85" s="124"/>
    </row>
    <row r="86" spans="1:17" x14ac:dyDescent="0.25">
      <c r="A86" s="111"/>
      <c r="B86" s="111"/>
      <c r="D86" s="111"/>
      <c r="O86" s="124"/>
      <c r="P86" s="124"/>
      <c r="Q86" s="124"/>
    </row>
    <row r="87" spans="1:17" x14ac:dyDescent="0.25">
      <c r="A87" s="111"/>
      <c r="B87" s="111"/>
      <c r="D87" s="111"/>
      <c r="O87" s="124"/>
      <c r="P87" s="124"/>
      <c r="Q87" s="124"/>
    </row>
    <row r="88" spans="1:17" ht="15.75" thickBot="1" x14ac:dyDescent="0.3">
      <c r="A88" s="111"/>
      <c r="B88" s="111"/>
      <c r="D88" s="111"/>
      <c r="O88" s="124"/>
      <c r="P88" s="124"/>
      <c r="Q88" s="124"/>
    </row>
    <row r="89" spans="1:17" x14ac:dyDescent="0.25">
      <c r="A89" s="417" t="s">
        <v>208</v>
      </c>
      <c r="B89" s="418"/>
      <c r="C89" s="418"/>
      <c r="D89" s="418"/>
      <c r="E89" s="418"/>
      <c r="F89" s="418"/>
      <c r="G89" s="418"/>
      <c r="H89" s="418"/>
      <c r="I89" s="418"/>
      <c r="J89" s="418"/>
      <c r="K89" s="418"/>
      <c r="L89" s="418"/>
      <c r="M89" s="418"/>
      <c r="N89" s="418"/>
      <c r="O89" s="418"/>
      <c r="P89" s="418"/>
      <c r="Q89" s="419"/>
    </row>
    <row r="90" spans="1:17" x14ac:dyDescent="0.25">
      <c r="A90" s="420" t="s">
        <v>54</v>
      </c>
      <c r="B90" s="421"/>
      <c r="C90" s="421"/>
      <c r="D90" s="421"/>
      <c r="E90" s="421"/>
      <c r="F90" s="421"/>
      <c r="G90" s="421"/>
      <c r="H90" s="421"/>
      <c r="I90" s="421"/>
      <c r="J90" s="421"/>
      <c r="K90" s="421"/>
      <c r="L90" s="421"/>
      <c r="M90" s="421"/>
      <c r="N90" s="421"/>
      <c r="O90" s="421"/>
      <c r="P90" s="421"/>
      <c r="Q90" s="422"/>
    </row>
    <row r="91" spans="1:17" ht="15.75" x14ac:dyDescent="0.3">
      <c r="A91" s="65"/>
      <c r="P91" s="258" t="s">
        <v>55</v>
      </c>
      <c r="Q91" s="67"/>
    </row>
    <row r="92" spans="1:17" x14ac:dyDescent="0.25">
      <c r="A92" s="65"/>
      <c r="Q92" s="67"/>
    </row>
    <row r="93" spans="1:17" x14ac:dyDescent="0.25">
      <c r="A93" s="68" t="s">
        <v>56</v>
      </c>
      <c r="O93" s="69" t="s">
        <v>3</v>
      </c>
      <c r="Q93" s="67"/>
    </row>
    <row r="94" spans="1:17" x14ac:dyDescent="0.25">
      <c r="A94" s="68" t="s">
        <v>57</v>
      </c>
      <c r="O94" s="69" t="s">
        <v>5</v>
      </c>
      <c r="Q94" s="67"/>
    </row>
    <row r="95" spans="1:17" x14ac:dyDescent="0.25">
      <c r="A95" s="68" t="str">
        <f>+A8</f>
        <v>MES: MAYO</v>
      </c>
      <c r="O95" s="69" t="s">
        <v>7</v>
      </c>
      <c r="Q95" s="67"/>
    </row>
    <row r="96" spans="1:17" ht="15.75" thickBot="1" x14ac:dyDescent="0.3">
      <c r="A96" s="71" t="str">
        <f>[1]Hoja1!B9</f>
        <v>AÑO : 2026</v>
      </c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 t="s">
        <v>9</v>
      </c>
      <c r="P96" s="71"/>
      <c r="Q96" s="72"/>
    </row>
    <row r="97" spans="1:17" ht="15.75" thickBot="1" x14ac:dyDescent="0.3">
      <c r="A97" s="111"/>
      <c r="B97" s="111"/>
      <c r="D97" s="111"/>
      <c r="O97" s="124"/>
      <c r="P97" s="124"/>
      <c r="Q97" s="124"/>
    </row>
    <row r="98" spans="1:17" ht="15.75" thickBot="1" x14ac:dyDescent="0.3">
      <c r="A98" s="428" t="s">
        <v>58</v>
      </c>
      <c r="B98" s="429"/>
      <c r="C98" s="429"/>
      <c r="D98" s="429"/>
      <c r="E98" s="429"/>
      <c r="F98" s="429"/>
      <c r="G98" s="429"/>
      <c r="H98" s="429"/>
      <c r="I98" s="429"/>
      <c r="J98" s="429"/>
      <c r="K98" s="429"/>
      <c r="L98" s="429"/>
      <c r="M98" s="73"/>
      <c r="N98" s="73"/>
      <c r="O98" s="430" t="s">
        <v>59</v>
      </c>
      <c r="P98" s="424"/>
      <c r="Q98" s="431"/>
    </row>
    <row r="99" spans="1:17" x14ac:dyDescent="0.25">
      <c r="A99" s="472" t="s">
        <v>15</v>
      </c>
      <c r="B99" s="473"/>
      <c r="C99" s="473"/>
      <c r="D99" s="473"/>
      <c r="E99" s="473"/>
      <c r="F99" s="473"/>
      <c r="G99" s="473"/>
      <c r="H99" s="272"/>
      <c r="I99" s="266"/>
      <c r="J99" s="421" t="s">
        <v>60</v>
      </c>
      <c r="K99" s="421"/>
      <c r="L99" s="421"/>
      <c r="M99" s="424"/>
      <c r="N99" s="432"/>
      <c r="O99" s="75" t="s">
        <v>61</v>
      </c>
      <c r="P99" s="76" t="s">
        <v>62</v>
      </c>
      <c r="Q99" s="77" t="s">
        <v>63</v>
      </c>
    </row>
    <row r="100" spans="1:17" x14ac:dyDescent="0.25">
      <c r="A100" s="144"/>
      <c r="B100" s="79" t="s">
        <v>64</v>
      </c>
      <c r="C100" s="145"/>
      <c r="D100" s="79"/>
      <c r="E100" s="145"/>
      <c r="F100" s="79"/>
      <c r="G100" s="145"/>
      <c r="H100" s="264"/>
      <c r="I100" s="79"/>
      <c r="J100" s="273"/>
      <c r="K100" s="79"/>
      <c r="L100" s="79"/>
      <c r="M100" s="79"/>
      <c r="N100" s="81"/>
      <c r="O100" s="84"/>
      <c r="P100" s="85"/>
      <c r="Q100" s="86"/>
    </row>
    <row r="101" spans="1:17" ht="15.75" thickBot="1" x14ac:dyDescent="0.3">
      <c r="A101" s="87" t="s">
        <v>65</v>
      </c>
      <c r="B101" s="88" t="s">
        <v>65</v>
      </c>
      <c r="C101" s="89" t="s">
        <v>66</v>
      </c>
      <c r="D101" s="88" t="s">
        <v>67</v>
      </c>
      <c r="E101" s="89" t="s">
        <v>68</v>
      </c>
      <c r="F101" s="88" t="s">
        <v>69</v>
      </c>
      <c r="G101" s="88" t="s">
        <v>139</v>
      </c>
      <c r="H101" s="89"/>
      <c r="I101" s="88" t="s">
        <v>71</v>
      </c>
      <c r="J101" s="274" t="s">
        <v>72</v>
      </c>
      <c r="K101" s="88" t="s">
        <v>73</v>
      </c>
      <c r="L101" s="88" t="s">
        <v>158</v>
      </c>
      <c r="M101" s="88" t="s">
        <v>75</v>
      </c>
      <c r="N101" s="243"/>
      <c r="O101" s="275" t="s">
        <v>22</v>
      </c>
      <c r="P101" s="92" t="s">
        <v>23</v>
      </c>
      <c r="Q101" s="93" t="s">
        <v>24</v>
      </c>
    </row>
    <row r="102" spans="1:17" hidden="1" x14ac:dyDescent="0.25">
      <c r="A102" s="276"/>
      <c r="B102" s="213"/>
      <c r="C102" s="110"/>
      <c r="D102" s="213"/>
      <c r="E102" s="110"/>
      <c r="F102" s="110"/>
      <c r="G102" s="156"/>
      <c r="H102" s="156"/>
      <c r="I102" s="110"/>
      <c r="J102" s="161"/>
      <c r="K102" s="110"/>
      <c r="L102" s="110"/>
      <c r="M102" s="110"/>
      <c r="N102" s="110"/>
      <c r="O102" s="119"/>
      <c r="P102" s="118"/>
      <c r="Q102" s="120"/>
    </row>
    <row r="103" spans="1:17" hidden="1" x14ac:dyDescent="0.25">
      <c r="A103" s="277" t="s">
        <v>76</v>
      </c>
      <c r="B103" s="212" t="s">
        <v>77</v>
      </c>
      <c r="C103" s="158"/>
      <c r="D103" s="212" t="s">
        <v>28</v>
      </c>
      <c r="E103" s="158"/>
      <c r="F103" s="158">
        <v>331</v>
      </c>
      <c r="G103" s="156">
        <v>9998</v>
      </c>
      <c r="H103" s="156"/>
      <c r="I103" s="110"/>
      <c r="J103" s="160">
        <v>4</v>
      </c>
      <c r="K103" s="158"/>
      <c r="L103" s="110"/>
      <c r="M103" s="110"/>
      <c r="N103" s="110"/>
      <c r="O103" s="124"/>
      <c r="P103" s="105">
        <f>+P104</f>
        <v>0</v>
      </c>
      <c r="Q103" s="116">
        <f>+Q104</f>
        <v>0</v>
      </c>
    </row>
    <row r="104" spans="1:17" hidden="1" x14ac:dyDescent="0.25">
      <c r="A104" s="276"/>
      <c r="B104" s="213"/>
      <c r="C104" s="110"/>
      <c r="D104" s="213"/>
      <c r="E104" s="110"/>
      <c r="F104" s="110"/>
      <c r="G104" s="156"/>
      <c r="H104" s="156"/>
      <c r="I104" s="110"/>
      <c r="J104" s="160"/>
      <c r="K104" s="158">
        <v>43</v>
      </c>
      <c r="L104" s="110"/>
      <c r="M104" s="110"/>
      <c r="N104" s="110"/>
      <c r="O104" s="124"/>
      <c r="P104" s="105">
        <f>+P105</f>
        <v>0</v>
      </c>
      <c r="Q104" s="116">
        <f>+Q105</f>
        <v>0</v>
      </c>
    </row>
    <row r="105" spans="1:17" hidden="1" x14ac:dyDescent="0.25">
      <c r="A105" s="276"/>
      <c r="B105" s="213"/>
      <c r="C105" s="110"/>
      <c r="D105" s="213"/>
      <c r="E105" s="110"/>
      <c r="F105" s="110"/>
      <c r="G105" s="156"/>
      <c r="H105" s="156"/>
      <c r="I105" s="110"/>
      <c r="J105" s="161"/>
      <c r="K105" s="110"/>
      <c r="L105" s="110">
        <v>432</v>
      </c>
      <c r="M105" s="110"/>
      <c r="N105" s="110"/>
      <c r="O105" s="124"/>
      <c r="P105" s="118"/>
      <c r="Q105" s="120"/>
    </row>
    <row r="106" spans="1:17" hidden="1" x14ac:dyDescent="0.25">
      <c r="A106" s="276"/>
      <c r="B106" s="213"/>
      <c r="C106" s="110"/>
      <c r="D106" s="213"/>
      <c r="E106" s="110"/>
      <c r="F106" s="110"/>
      <c r="G106" s="156"/>
      <c r="H106" s="156"/>
      <c r="I106" s="110"/>
      <c r="J106" s="161"/>
      <c r="K106" s="110"/>
      <c r="L106" s="161"/>
      <c r="M106" s="110"/>
      <c r="N106" s="110"/>
      <c r="O106" s="124"/>
      <c r="P106" s="118"/>
      <c r="Q106" s="120"/>
    </row>
    <row r="107" spans="1:17" x14ac:dyDescent="0.25">
      <c r="A107" s="277" t="s">
        <v>76</v>
      </c>
      <c r="B107" s="212" t="s">
        <v>77</v>
      </c>
      <c r="C107" s="158"/>
      <c r="D107" s="212" t="s">
        <v>28</v>
      </c>
      <c r="E107" s="158"/>
      <c r="F107" s="158" t="s">
        <v>78</v>
      </c>
      <c r="G107" s="278">
        <v>4</v>
      </c>
      <c r="H107" s="278"/>
      <c r="I107" s="158">
        <v>4</v>
      </c>
      <c r="J107" s="160">
        <v>1</v>
      </c>
      <c r="K107" s="158">
        <v>1</v>
      </c>
      <c r="L107" s="279">
        <v>5</v>
      </c>
      <c r="M107" s="160"/>
      <c r="N107" s="158" t="s">
        <v>209</v>
      </c>
      <c r="O107" s="125"/>
      <c r="P107" s="105">
        <f>+P108+P112+P114</f>
        <v>2407412469</v>
      </c>
      <c r="Q107" s="116"/>
    </row>
    <row r="108" spans="1:17" x14ac:dyDescent="0.25">
      <c r="A108" s="277"/>
      <c r="B108" s="248"/>
      <c r="C108" s="160"/>
      <c r="D108" s="212"/>
      <c r="E108" s="158"/>
      <c r="F108" s="104"/>
      <c r="G108" s="278"/>
      <c r="H108" s="278"/>
      <c r="I108" s="158">
        <v>4</v>
      </c>
      <c r="J108" s="160">
        <v>1</v>
      </c>
      <c r="K108" s="158">
        <v>1</v>
      </c>
      <c r="L108" s="158">
        <v>5</v>
      </c>
      <c r="M108" s="160"/>
      <c r="N108" s="158" t="s">
        <v>210</v>
      </c>
      <c r="O108" s="125"/>
      <c r="P108" s="280">
        <f>+P110+P111+P109</f>
        <v>2366122250</v>
      </c>
      <c r="Q108" s="281"/>
    </row>
    <row r="109" spans="1:17" hidden="1" x14ac:dyDescent="0.25">
      <c r="A109" s="277"/>
      <c r="B109" s="248"/>
      <c r="C109" s="160"/>
      <c r="D109" s="212"/>
      <c r="E109" s="158"/>
      <c r="F109" s="104"/>
      <c r="G109" s="282" t="s">
        <v>27</v>
      </c>
      <c r="H109" s="282"/>
      <c r="I109" s="283" t="s">
        <v>53</v>
      </c>
      <c r="J109" s="104">
        <v>8</v>
      </c>
      <c r="K109" s="158">
        <v>1</v>
      </c>
      <c r="L109" s="284">
        <v>2</v>
      </c>
      <c r="M109" s="248" t="s">
        <v>28</v>
      </c>
      <c r="N109" s="110" t="s">
        <v>211</v>
      </c>
      <c r="O109" s="125"/>
      <c r="P109" s="285">
        <f>+#REF!</f>
        <v>0</v>
      </c>
      <c r="Q109" s="281"/>
    </row>
    <row r="110" spans="1:17" hidden="1" x14ac:dyDescent="0.25">
      <c r="A110" s="277"/>
      <c r="B110" s="248"/>
      <c r="C110" s="160"/>
      <c r="D110" s="212"/>
      <c r="E110" s="158"/>
      <c r="F110" s="104"/>
      <c r="G110" s="278">
        <v>9998</v>
      </c>
      <c r="H110" s="278"/>
      <c r="I110" s="158"/>
      <c r="J110" s="104"/>
      <c r="K110" s="158"/>
      <c r="L110" s="213"/>
      <c r="M110" s="248" t="s">
        <v>28</v>
      </c>
      <c r="N110" s="110" t="s">
        <v>212</v>
      </c>
      <c r="O110" s="124"/>
      <c r="P110" s="285">
        <v>0</v>
      </c>
      <c r="Q110" s="281"/>
    </row>
    <row r="111" spans="1:17" x14ac:dyDescent="0.25">
      <c r="A111" s="277"/>
      <c r="B111" s="248"/>
      <c r="C111" s="160"/>
      <c r="D111" s="212"/>
      <c r="E111" s="158"/>
      <c r="F111" s="104"/>
      <c r="G111" s="278">
        <v>9998</v>
      </c>
      <c r="H111" s="278"/>
      <c r="I111" s="283" t="s">
        <v>53</v>
      </c>
      <c r="J111" s="104">
        <v>8</v>
      </c>
      <c r="K111" s="158">
        <v>1</v>
      </c>
      <c r="L111" s="284">
        <v>2</v>
      </c>
      <c r="M111" s="248" t="s">
        <v>28</v>
      </c>
      <c r="N111" s="110" t="s">
        <v>211</v>
      </c>
      <c r="O111" s="124"/>
      <c r="P111" s="286">
        <f>ROUND(#REF!,0)</f>
        <v>2366122250</v>
      </c>
      <c r="Q111" s="120"/>
    </row>
    <row r="112" spans="1:17" hidden="1" x14ac:dyDescent="0.25">
      <c r="A112" s="277"/>
      <c r="B112" s="248"/>
      <c r="C112" s="160"/>
      <c r="D112" s="212"/>
      <c r="E112" s="158"/>
      <c r="F112" s="104"/>
      <c r="G112" s="278"/>
      <c r="H112" s="278"/>
      <c r="I112" s="283" t="s">
        <v>53</v>
      </c>
      <c r="J112" s="104">
        <v>8</v>
      </c>
      <c r="K112" s="158">
        <v>1</v>
      </c>
      <c r="L112" s="284">
        <v>2</v>
      </c>
      <c r="M112" s="248"/>
      <c r="N112" s="110" t="s">
        <v>211</v>
      </c>
      <c r="O112" s="124"/>
      <c r="P112" s="286">
        <v>0</v>
      </c>
      <c r="Q112" s="120"/>
    </row>
    <row r="113" spans="1:17" x14ac:dyDescent="0.25">
      <c r="A113" s="277"/>
      <c r="B113" s="248"/>
      <c r="C113" s="160"/>
      <c r="D113" s="212"/>
      <c r="E113" s="158"/>
      <c r="F113" s="104"/>
      <c r="G113" s="278">
        <v>9998</v>
      </c>
      <c r="H113" s="278"/>
      <c r="I113" s="158">
        <v>2</v>
      </c>
      <c r="J113" s="104">
        <v>2</v>
      </c>
      <c r="K113" s="158">
        <v>8</v>
      </c>
      <c r="L113" s="158">
        <v>9</v>
      </c>
      <c r="M113" s="248"/>
      <c r="N113" s="158" t="s">
        <v>213</v>
      </c>
      <c r="O113" s="125"/>
      <c r="P113" s="287">
        <f>+P114</f>
        <v>41290219</v>
      </c>
      <c r="Q113" s="116"/>
    </row>
    <row r="114" spans="1:17" x14ac:dyDescent="0.25">
      <c r="A114" s="277"/>
      <c r="B114" s="248"/>
      <c r="C114" s="160"/>
      <c r="D114" s="212"/>
      <c r="E114" s="158"/>
      <c r="F114" s="104"/>
      <c r="G114" s="278">
        <v>9998</v>
      </c>
      <c r="H114" s="278"/>
      <c r="I114" s="158">
        <v>2</v>
      </c>
      <c r="J114" s="104">
        <v>2</v>
      </c>
      <c r="K114" s="278">
        <v>8</v>
      </c>
      <c r="L114" s="110">
        <v>9</v>
      </c>
      <c r="M114" s="248" t="s">
        <v>28</v>
      </c>
      <c r="N114" s="110" t="s">
        <v>214</v>
      </c>
      <c r="O114" s="124"/>
      <c r="P114" s="286">
        <f>ROUND(#REF!,0)</f>
        <v>41290219</v>
      </c>
      <c r="Q114" s="116"/>
    </row>
    <row r="115" spans="1:17" x14ac:dyDescent="0.25">
      <c r="A115" s="277"/>
      <c r="B115" s="248"/>
      <c r="C115" s="160"/>
      <c r="D115" s="212"/>
      <c r="E115" s="158"/>
      <c r="F115" s="104"/>
      <c r="G115" s="278"/>
      <c r="H115" s="278"/>
      <c r="I115" s="158"/>
      <c r="J115" s="104"/>
      <c r="K115" s="158"/>
      <c r="L115" s="110"/>
      <c r="M115" s="161"/>
      <c r="N115" s="110"/>
      <c r="O115" s="124"/>
      <c r="P115" s="286"/>
      <c r="Q115" s="120"/>
    </row>
    <row r="116" spans="1:17" x14ac:dyDescent="0.25">
      <c r="A116" s="277"/>
      <c r="B116" s="248"/>
      <c r="C116" s="160"/>
      <c r="D116" s="212"/>
      <c r="E116" s="158"/>
      <c r="F116" s="104"/>
      <c r="G116" s="278"/>
      <c r="H116" s="278"/>
      <c r="I116" s="158"/>
      <c r="J116" s="104"/>
      <c r="K116" s="158"/>
      <c r="L116" s="158"/>
      <c r="M116" s="160"/>
      <c r="N116" s="158"/>
      <c r="O116" s="125"/>
      <c r="P116" s="105"/>
      <c r="Q116" s="116"/>
    </row>
    <row r="117" spans="1:17" hidden="1" x14ac:dyDescent="0.25">
      <c r="A117" s="277"/>
      <c r="B117" s="248"/>
      <c r="C117" s="160"/>
      <c r="D117" s="212"/>
      <c r="E117" s="158"/>
      <c r="F117" s="104"/>
      <c r="G117" s="278"/>
      <c r="H117" s="278"/>
      <c r="I117" s="158"/>
      <c r="J117" s="104"/>
      <c r="K117" s="158"/>
      <c r="L117" s="158"/>
      <c r="M117" s="160"/>
      <c r="N117" s="158"/>
      <c r="O117" s="125"/>
      <c r="P117" s="105"/>
      <c r="Q117" s="116"/>
    </row>
    <row r="118" spans="1:17" hidden="1" x14ac:dyDescent="0.25">
      <c r="A118" s="277"/>
      <c r="B118" s="248"/>
      <c r="C118" s="160"/>
      <c r="D118" s="212"/>
      <c r="E118" s="158"/>
      <c r="F118" s="104"/>
      <c r="G118" s="278"/>
      <c r="H118" s="278"/>
      <c r="I118" s="158"/>
      <c r="J118" s="104"/>
      <c r="K118" s="158"/>
      <c r="L118" s="158"/>
      <c r="M118" s="160"/>
      <c r="N118" s="158"/>
      <c r="O118" s="125"/>
      <c r="P118" s="105"/>
      <c r="Q118" s="116"/>
    </row>
    <row r="119" spans="1:17" hidden="1" x14ac:dyDescent="0.25">
      <c r="A119" s="277"/>
      <c r="B119" s="248"/>
      <c r="C119" s="160"/>
      <c r="D119" s="212"/>
      <c r="E119" s="158"/>
      <c r="F119" s="104"/>
      <c r="G119" s="278"/>
      <c r="H119" s="278"/>
      <c r="I119" s="158"/>
      <c r="J119" s="104"/>
      <c r="K119" s="158"/>
      <c r="L119" s="158"/>
      <c r="M119" s="160"/>
      <c r="N119" s="158"/>
      <c r="O119" s="125"/>
      <c r="P119" s="105"/>
      <c r="Q119" s="116"/>
    </row>
    <row r="120" spans="1:17" hidden="1" x14ac:dyDescent="0.25">
      <c r="A120" s="277"/>
      <c r="B120" s="248"/>
      <c r="C120" s="160"/>
      <c r="D120" s="212"/>
      <c r="E120" s="158"/>
      <c r="F120" s="104"/>
      <c r="G120" s="278"/>
      <c r="H120" s="278"/>
      <c r="I120" s="158"/>
      <c r="J120" s="104"/>
      <c r="K120" s="158"/>
      <c r="L120" s="158"/>
      <c r="M120" s="160"/>
      <c r="N120" s="158"/>
      <c r="O120" s="125"/>
      <c r="P120" s="105"/>
      <c r="Q120" s="116"/>
    </row>
    <row r="121" spans="1:17" hidden="1" x14ac:dyDescent="0.25">
      <c r="A121" s="277"/>
      <c r="B121" s="248"/>
      <c r="C121" s="160"/>
      <c r="D121" s="212"/>
      <c r="E121" s="158"/>
      <c r="F121" s="104"/>
      <c r="G121" s="278"/>
      <c r="H121" s="278"/>
      <c r="I121" s="288"/>
      <c r="J121" s="104"/>
      <c r="K121" s="158"/>
      <c r="L121" s="158"/>
      <c r="M121" s="160"/>
      <c r="N121" s="158"/>
      <c r="O121" s="125"/>
      <c r="P121" s="105"/>
      <c r="Q121" s="116"/>
    </row>
    <row r="122" spans="1:17" hidden="1" x14ac:dyDescent="0.25">
      <c r="A122" s="277"/>
      <c r="B122" s="248"/>
      <c r="C122" s="160"/>
      <c r="D122" s="212"/>
      <c r="E122" s="158"/>
      <c r="F122" s="104"/>
      <c r="G122" s="278"/>
      <c r="H122" s="278"/>
      <c r="I122" s="158"/>
      <c r="J122" s="104"/>
      <c r="K122" s="158"/>
      <c r="L122" s="158"/>
      <c r="M122" s="160"/>
      <c r="N122" s="158"/>
      <c r="O122" s="125"/>
      <c r="P122" s="105"/>
      <c r="Q122" s="116"/>
    </row>
    <row r="123" spans="1:17" hidden="1" x14ac:dyDescent="0.25">
      <c r="A123" s="277"/>
      <c r="B123" s="248"/>
      <c r="C123" s="160"/>
      <c r="D123" s="212"/>
      <c r="E123" s="158"/>
      <c r="F123" s="104"/>
      <c r="G123" s="278"/>
      <c r="H123" s="278"/>
      <c r="I123" s="158"/>
      <c r="J123" s="104"/>
      <c r="K123" s="158"/>
      <c r="L123" s="158"/>
      <c r="M123" s="160"/>
      <c r="N123" s="158"/>
      <c r="O123" s="125"/>
      <c r="P123" s="105"/>
      <c r="Q123" s="116"/>
    </row>
    <row r="124" spans="1:17" hidden="1" x14ac:dyDescent="0.25">
      <c r="A124" s="277"/>
      <c r="B124" s="248"/>
      <c r="C124" s="160"/>
      <c r="D124" s="212"/>
      <c r="E124" s="158"/>
      <c r="F124" s="104"/>
      <c r="G124" s="278"/>
      <c r="H124" s="278"/>
      <c r="I124" s="158"/>
      <c r="J124" s="104"/>
      <c r="K124" s="158"/>
      <c r="L124" s="158"/>
      <c r="M124" s="160"/>
      <c r="N124" s="158"/>
      <c r="O124" s="125"/>
      <c r="P124" s="105"/>
      <c r="Q124" s="116"/>
    </row>
    <row r="125" spans="1:17" hidden="1" x14ac:dyDescent="0.25">
      <c r="A125" s="277"/>
      <c r="B125" s="248"/>
      <c r="C125" s="160"/>
      <c r="D125" s="212"/>
      <c r="E125" s="158"/>
      <c r="F125" s="104"/>
      <c r="G125" s="278"/>
      <c r="H125" s="278"/>
      <c r="I125" s="158"/>
      <c r="J125" s="104"/>
      <c r="K125" s="158"/>
      <c r="L125" s="158"/>
      <c r="M125" s="160"/>
      <c r="N125" s="158"/>
      <c r="O125" s="125"/>
      <c r="P125" s="105"/>
      <c r="Q125" s="116"/>
    </row>
    <row r="126" spans="1:17" hidden="1" x14ac:dyDescent="0.25">
      <c r="A126" s="277"/>
      <c r="B126" s="248"/>
      <c r="C126" s="160"/>
      <c r="D126" s="212"/>
      <c r="E126" s="158"/>
      <c r="F126" s="104"/>
      <c r="G126" s="278"/>
      <c r="H126" s="278"/>
      <c r="I126" s="158"/>
      <c r="J126" s="104"/>
      <c r="K126" s="158"/>
      <c r="L126" s="158"/>
      <c r="M126" s="160"/>
      <c r="N126" s="158"/>
      <c r="O126" s="125"/>
      <c r="P126" s="105"/>
      <c r="Q126" s="116"/>
    </row>
    <row r="127" spans="1:17" x14ac:dyDescent="0.25">
      <c r="A127" s="277"/>
      <c r="B127" s="248"/>
      <c r="C127" s="160"/>
      <c r="D127" s="212"/>
      <c r="E127" s="158"/>
      <c r="F127" s="104"/>
      <c r="G127" s="278"/>
      <c r="H127" s="278"/>
      <c r="I127" s="158"/>
      <c r="J127" s="104"/>
      <c r="K127" s="158"/>
      <c r="L127" s="158"/>
      <c r="M127" s="160"/>
      <c r="N127" s="158"/>
      <c r="O127" s="125"/>
      <c r="P127" s="105"/>
      <c r="Q127" s="116"/>
    </row>
    <row r="128" spans="1:17" x14ac:dyDescent="0.25">
      <c r="A128" s="277"/>
      <c r="B128" s="248"/>
      <c r="C128" s="160"/>
      <c r="D128" s="212"/>
      <c r="E128" s="158"/>
      <c r="F128" s="104"/>
      <c r="G128" s="278"/>
      <c r="H128" s="278"/>
      <c r="I128" s="158"/>
      <c r="J128" s="104"/>
      <c r="K128" s="158"/>
      <c r="L128" s="158"/>
      <c r="M128" s="160"/>
      <c r="N128" s="158"/>
      <c r="O128" s="125"/>
      <c r="P128" s="105"/>
      <c r="Q128" s="116"/>
    </row>
    <row r="129" spans="1:17" x14ac:dyDescent="0.25">
      <c r="A129" s="277"/>
      <c r="B129" s="248"/>
      <c r="C129" s="160"/>
      <c r="D129" s="212"/>
      <c r="E129" s="158"/>
      <c r="F129" s="104"/>
      <c r="G129" s="278"/>
      <c r="H129" s="278"/>
      <c r="I129" s="158"/>
      <c r="J129" s="104"/>
      <c r="K129" s="158"/>
      <c r="L129" s="158"/>
      <c r="M129" s="160"/>
      <c r="N129" s="158"/>
      <c r="O129" s="125"/>
      <c r="P129" s="105"/>
      <c r="Q129" s="116"/>
    </row>
    <row r="130" spans="1:17" x14ac:dyDescent="0.25">
      <c r="A130" s="277"/>
      <c r="B130" s="248"/>
      <c r="C130" s="160"/>
      <c r="D130" s="212"/>
      <c r="E130" s="158"/>
      <c r="F130" s="104"/>
      <c r="G130" s="278"/>
      <c r="H130" s="278"/>
      <c r="I130" s="158"/>
      <c r="J130" s="104"/>
      <c r="K130" s="158"/>
      <c r="L130" s="158"/>
      <c r="M130" s="160"/>
      <c r="N130" s="158"/>
      <c r="O130" s="125"/>
      <c r="P130" s="105"/>
      <c r="Q130" s="116"/>
    </row>
    <row r="131" spans="1:17" x14ac:dyDescent="0.25">
      <c r="A131" s="277"/>
      <c r="B131" s="248"/>
      <c r="C131" s="160"/>
      <c r="D131" s="212"/>
      <c r="E131" s="158"/>
      <c r="F131" s="104"/>
      <c r="G131" s="278"/>
      <c r="H131" s="278"/>
      <c r="I131" s="158"/>
      <c r="J131" s="104"/>
      <c r="K131" s="158"/>
      <c r="L131" s="158"/>
      <c r="M131" s="160"/>
      <c r="N131" s="158"/>
      <c r="O131" s="125"/>
      <c r="P131" s="105"/>
      <c r="Q131" s="116"/>
    </row>
    <row r="132" spans="1:17" x14ac:dyDescent="0.25">
      <c r="A132" s="277"/>
      <c r="B132" s="248"/>
      <c r="C132" s="160"/>
      <c r="D132" s="212"/>
      <c r="E132" s="158"/>
      <c r="F132" s="104"/>
      <c r="G132" s="278"/>
      <c r="H132" s="278"/>
      <c r="I132" s="158"/>
      <c r="J132" s="104"/>
      <c r="K132" s="158"/>
      <c r="L132" s="158"/>
      <c r="M132" s="160"/>
      <c r="N132" s="158"/>
      <c r="O132" s="125"/>
      <c r="P132" s="105"/>
      <c r="Q132" s="116"/>
    </row>
    <row r="133" spans="1:17" x14ac:dyDescent="0.25">
      <c r="A133" s="277"/>
      <c r="B133" s="248"/>
      <c r="C133" s="160"/>
      <c r="D133" s="212"/>
      <c r="E133" s="158"/>
      <c r="F133" s="104"/>
      <c r="G133" s="278"/>
      <c r="H133" s="278"/>
      <c r="I133" s="158"/>
      <c r="J133" s="104"/>
      <c r="K133" s="158"/>
      <c r="L133" s="158"/>
      <c r="M133" s="160"/>
      <c r="N133" s="158"/>
      <c r="O133" s="125"/>
      <c r="P133" s="105"/>
      <c r="Q133" s="116"/>
    </row>
    <row r="134" spans="1:17" x14ac:dyDescent="0.25">
      <c r="A134" s="277"/>
      <c r="B134" s="248"/>
      <c r="C134" s="160"/>
      <c r="D134" s="212"/>
      <c r="E134" s="158"/>
      <c r="F134" s="104"/>
      <c r="G134" s="278"/>
      <c r="H134" s="278"/>
      <c r="I134" s="158"/>
      <c r="J134" s="104"/>
      <c r="K134" s="158"/>
      <c r="L134" s="158"/>
      <c r="M134" s="160"/>
      <c r="N134" s="158"/>
      <c r="O134" s="125"/>
      <c r="P134" s="105"/>
      <c r="Q134" s="116"/>
    </row>
    <row r="135" spans="1:17" x14ac:dyDescent="0.25">
      <c r="A135" s="276"/>
      <c r="B135" s="249"/>
      <c r="C135" s="161"/>
      <c r="D135" s="213"/>
      <c r="E135" s="110"/>
      <c r="G135" s="156"/>
      <c r="H135" s="156"/>
      <c r="I135" s="110"/>
      <c r="K135" s="158"/>
      <c r="L135" s="158"/>
      <c r="M135" s="160"/>
      <c r="N135" s="158"/>
      <c r="O135" s="125"/>
      <c r="P135" s="280"/>
      <c r="Q135" s="281"/>
    </row>
    <row r="136" spans="1:17" x14ac:dyDescent="0.25">
      <c r="A136" s="213"/>
      <c r="B136" s="213"/>
      <c r="C136" s="110"/>
      <c r="D136" s="213"/>
      <c r="E136" s="110"/>
      <c r="F136" s="110"/>
      <c r="G136" s="156"/>
      <c r="H136" s="156"/>
      <c r="I136" s="110"/>
      <c r="J136" s="161"/>
      <c r="K136" s="110"/>
      <c r="L136" s="110"/>
      <c r="M136" s="161"/>
      <c r="O136" s="118"/>
      <c r="P136" s="285"/>
      <c r="Q136" s="281"/>
    </row>
    <row r="137" spans="1:17" ht="15.75" thickBot="1" x14ac:dyDescent="0.3">
      <c r="A137" s="126"/>
      <c r="B137" s="127"/>
      <c r="C137" s="128"/>
      <c r="D137" s="129"/>
      <c r="E137" s="128"/>
      <c r="F137" s="128"/>
      <c r="G137" s="130"/>
      <c r="H137" s="163"/>
      <c r="I137" s="162"/>
      <c r="J137" s="130"/>
      <c r="K137" s="163"/>
      <c r="L137" s="162"/>
      <c r="M137" s="289"/>
      <c r="N137" s="128"/>
      <c r="O137" s="136"/>
      <c r="P137" s="135"/>
      <c r="Q137" s="137"/>
    </row>
    <row r="138" spans="1:17" ht="15.75" thickBot="1" x14ac:dyDescent="0.3">
      <c r="A138" s="164"/>
      <c r="B138" s="165"/>
      <c r="C138" s="166"/>
      <c r="D138" s="167"/>
      <c r="E138" s="166"/>
      <c r="F138" s="166"/>
      <c r="G138" s="412" t="s">
        <v>46</v>
      </c>
      <c r="H138" s="412"/>
      <c r="I138" s="412"/>
      <c r="J138" s="412"/>
      <c r="K138" s="412"/>
      <c r="L138" s="470"/>
      <c r="M138" s="168"/>
      <c r="N138" s="168"/>
      <c r="O138" s="169"/>
      <c r="P138" s="170">
        <f>P15+P36+P70+P107</f>
        <v>2517648476</v>
      </c>
      <c r="Q138" s="256"/>
    </row>
    <row r="139" spans="1:17" ht="15.75" thickTop="1" x14ac:dyDescent="0.25">
      <c r="O139" s="172"/>
      <c r="P139" s="172"/>
      <c r="Q139" s="172"/>
    </row>
    <row r="140" spans="1:17" x14ac:dyDescent="0.25">
      <c r="O140" s="172"/>
      <c r="P140" s="290"/>
      <c r="Q140" s="172"/>
    </row>
    <row r="141" spans="1:17" x14ac:dyDescent="0.25">
      <c r="O141" s="172"/>
      <c r="P141" s="172"/>
      <c r="Q141" s="172"/>
    </row>
    <row r="142" spans="1:17" x14ac:dyDescent="0.25">
      <c r="O142" s="172"/>
      <c r="P142" s="172"/>
      <c r="Q142" s="172"/>
    </row>
    <row r="143" spans="1:17" x14ac:dyDescent="0.25">
      <c r="O143" s="172"/>
      <c r="P143" s="172"/>
      <c r="Q143" s="172"/>
    </row>
    <row r="144" spans="1:17" x14ac:dyDescent="0.25">
      <c r="O144" s="172"/>
      <c r="P144" s="172"/>
      <c r="Q144" s="172"/>
    </row>
    <row r="145" spans="1:17" x14ac:dyDescent="0.25">
      <c r="O145" s="172"/>
      <c r="P145" s="172"/>
      <c r="Q145" s="172"/>
    </row>
    <row r="146" spans="1:17" x14ac:dyDescent="0.25">
      <c r="O146" s="172"/>
      <c r="P146" s="172"/>
      <c r="Q146" s="172"/>
    </row>
    <row r="147" spans="1:17" x14ac:dyDescent="0.25">
      <c r="O147" s="172"/>
      <c r="P147" s="172"/>
      <c r="Q147" s="172"/>
    </row>
    <row r="148" spans="1:17" x14ac:dyDescent="0.25">
      <c r="A148" s="471" t="str">
        <f>+#REF!</f>
        <v>LIC.  MARICELA CHECO</v>
      </c>
      <c r="B148" s="471"/>
      <c r="C148" s="471"/>
      <c r="D148" s="471"/>
      <c r="E148" s="471"/>
      <c r="F148" s="471"/>
      <c r="G148" s="471"/>
      <c r="H148" s="471"/>
      <c r="I148" s="471"/>
      <c r="J148" s="471"/>
      <c r="K148" s="471"/>
      <c r="L148" s="471"/>
      <c r="M148" s="471"/>
      <c r="N148" s="471" t="str">
        <f>+#REF!</f>
        <v xml:space="preserve">FERNANDO DURÁN </v>
      </c>
      <c r="O148" s="471"/>
      <c r="P148" s="471"/>
      <c r="Q148" s="471"/>
    </row>
    <row r="149" spans="1:17" x14ac:dyDescent="0.25">
      <c r="A149" s="402" t="s">
        <v>49</v>
      </c>
      <c r="B149" s="402"/>
      <c r="C149" s="402"/>
      <c r="D149" s="402"/>
      <c r="E149" s="402"/>
      <c r="F149" s="402"/>
      <c r="G149" s="402"/>
      <c r="H149" s="402"/>
      <c r="I149" s="402"/>
      <c r="J149" s="402"/>
      <c r="K149" s="402"/>
      <c r="L149" s="402"/>
      <c r="M149" s="402"/>
      <c r="N149" s="402" t="s">
        <v>190</v>
      </c>
      <c r="O149" s="402"/>
      <c r="P149" s="402"/>
      <c r="Q149" s="402"/>
    </row>
    <row r="150" spans="1:17" x14ac:dyDescent="0.25">
      <c r="A150" s="403" t="str">
        <f>+#REF!</f>
        <v xml:space="preserve">Contralor </v>
      </c>
      <c r="B150" s="403"/>
      <c r="C150" s="403"/>
      <c r="D150" s="403"/>
      <c r="E150" s="403"/>
      <c r="F150" s="403"/>
      <c r="G150" s="403"/>
      <c r="H150" s="403"/>
      <c r="I150" s="403"/>
      <c r="J150" s="403"/>
      <c r="K150" s="403"/>
      <c r="L150" s="403"/>
      <c r="M150" s="403"/>
      <c r="N150" s="403" t="str">
        <f>+#REF!</f>
        <v>ADMINSTRADOR GENERAL</v>
      </c>
      <c r="O150" s="403"/>
      <c r="P150" s="403"/>
      <c r="Q150" s="403"/>
    </row>
  </sheetData>
  <mergeCells count="20">
    <mergeCell ref="A2:Q2"/>
    <mergeCell ref="A3:Q3"/>
    <mergeCell ref="A11:L11"/>
    <mergeCell ref="O11:Q11"/>
    <mergeCell ref="A12:G12"/>
    <mergeCell ref="J12:N12"/>
    <mergeCell ref="A150:M150"/>
    <mergeCell ref="N150:Q150"/>
    <mergeCell ref="N13:N14"/>
    <mergeCell ref="A89:Q89"/>
    <mergeCell ref="A90:Q90"/>
    <mergeCell ref="A98:L98"/>
    <mergeCell ref="O98:Q98"/>
    <mergeCell ref="A99:G99"/>
    <mergeCell ref="J99:N99"/>
    <mergeCell ref="G138:L138"/>
    <mergeCell ref="A148:M148"/>
    <mergeCell ref="N148:Q148"/>
    <mergeCell ref="A149:M149"/>
    <mergeCell ref="N149:Q149"/>
  </mergeCells>
  <pageMargins left="0.7" right="0.7" top="0.75" bottom="0.75" header="0.3" footer="0.3"/>
  <ignoredErrors>
    <ignoredError sqref="A12:Q16 G18:G26 M18:M40 M57:M69 A99:R105 G109:J114 M109:M114" numberStoredAsText="1"/>
    <ignoredError sqref="P25:P46 P67:P7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F8177-ACC0-4C21-853D-17B61CF11FA8}">
  <dimension ref="A1:P81"/>
  <sheetViews>
    <sheetView topLeftCell="A52" workbookViewId="0">
      <selection activeCell="T14" sqref="T14"/>
    </sheetView>
  </sheetViews>
  <sheetFormatPr baseColWidth="10" defaultRowHeight="15" x14ac:dyDescent="0.25"/>
  <cols>
    <col min="1" max="1" width="5.140625" style="292" customWidth="1"/>
    <col min="2" max="2" width="5.28515625" style="292" customWidth="1"/>
    <col min="3" max="3" width="5" style="292" customWidth="1"/>
    <col min="4" max="4" width="8.7109375" style="292" customWidth="1"/>
    <col min="5" max="5" width="7.7109375" style="292" customWidth="1"/>
    <col min="6" max="6" width="5.85546875" style="292" customWidth="1"/>
    <col min="7" max="8" width="5.5703125" style="292" customWidth="1"/>
    <col min="9" max="9" width="4.140625" style="292" customWidth="1"/>
    <col min="10" max="10" width="6.5703125" style="292" customWidth="1"/>
    <col min="11" max="12" width="6.7109375" style="292" customWidth="1"/>
    <col min="13" max="13" width="41.85546875" style="292" customWidth="1"/>
    <col min="14" max="14" width="12.28515625" style="292" customWidth="1"/>
    <col min="15" max="15" width="22.28515625" style="63" bestFit="1" customWidth="1"/>
    <col min="16" max="16" width="12.5703125" style="292" customWidth="1"/>
  </cols>
  <sheetData>
    <row r="1" spans="1:16" x14ac:dyDescent="0.25">
      <c r="A1" s="482" t="s">
        <v>215</v>
      </c>
      <c r="B1" s="483"/>
      <c r="C1" s="483"/>
      <c r="D1" s="483"/>
      <c r="E1" s="483"/>
      <c r="F1" s="483"/>
      <c r="G1" s="483"/>
      <c r="H1" s="483"/>
      <c r="I1" s="483"/>
      <c r="J1" s="483"/>
      <c r="K1" s="483"/>
      <c r="L1" s="483"/>
      <c r="M1" s="483"/>
      <c r="N1" s="483"/>
      <c r="O1" s="483"/>
      <c r="P1" s="484"/>
    </row>
    <row r="2" spans="1:16" x14ac:dyDescent="0.25">
      <c r="A2" s="485" t="s">
        <v>54</v>
      </c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  <c r="O2" s="486"/>
      <c r="P2" s="487"/>
    </row>
    <row r="3" spans="1:16" ht="15.75" x14ac:dyDescent="0.3">
      <c r="A3" s="291"/>
      <c r="N3" s="2"/>
      <c r="O3" s="258" t="s">
        <v>216</v>
      </c>
      <c r="P3" s="4"/>
    </row>
    <row r="4" spans="1:16" x14ac:dyDescent="0.25">
      <c r="A4" s="291"/>
      <c r="N4" s="2"/>
      <c r="O4" s="175"/>
      <c r="P4" s="4"/>
    </row>
    <row r="5" spans="1:16" x14ac:dyDescent="0.25">
      <c r="A5" s="6" t="s">
        <v>217</v>
      </c>
      <c r="N5" s="7" t="str">
        <f>+#REF!</f>
        <v xml:space="preserve"> REGISTRO INTERNO DIGEPRES</v>
      </c>
      <c r="O5" s="175"/>
      <c r="P5" s="4"/>
    </row>
    <row r="6" spans="1:16" x14ac:dyDescent="0.25">
      <c r="A6" s="6" t="s">
        <v>218</v>
      </c>
      <c r="N6" s="7" t="s">
        <v>5</v>
      </c>
      <c r="O6" s="175"/>
      <c r="P6" s="4"/>
    </row>
    <row r="7" spans="1:16" x14ac:dyDescent="0.25">
      <c r="A7" s="6" t="str">
        <f>+#REF!</f>
        <v>MES: MAYO</v>
      </c>
      <c r="N7" s="7" t="s">
        <v>7</v>
      </c>
      <c r="O7" s="175"/>
      <c r="P7" s="293"/>
    </row>
    <row r="8" spans="1:16" ht="15.75" thickBot="1" x14ac:dyDescent="0.3">
      <c r="A8" s="9" t="str">
        <f>[1]Hoja1!B9</f>
        <v>AÑO : 2026</v>
      </c>
      <c r="B8" s="70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 t="s">
        <v>9</v>
      </c>
      <c r="O8" s="71"/>
      <c r="P8" s="72"/>
    </row>
    <row r="9" spans="1:16" ht="15.75" thickBot="1" x14ac:dyDescent="0.3"/>
    <row r="10" spans="1:16" x14ac:dyDescent="0.25">
      <c r="A10" s="488" t="s">
        <v>58</v>
      </c>
      <c r="B10" s="489"/>
      <c r="C10" s="489"/>
      <c r="D10" s="489"/>
      <c r="E10" s="489"/>
      <c r="F10" s="489"/>
      <c r="G10" s="489"/>
      <c r="H10" s="489"/>
      <c r="I10" s="489"/>
      <c r="J10" s="489"/>
      <c r="K10" s="489"/>
      <c r="L10" s="294"/>
      <c r="M10" s="294"/>
      <c r="N10" s="490" t="s">
        <v>59</v>
      </c>
      <c r="O10" s="489"/>
      <c r="P10" s="491"/>
    </row>
    <row r="11" spans="1:16" x14ac:dyDescent="0.25">
      <c r="A11" s="492" t="s">
        <v>15</v>
      </c>
      <c r="B11" s="493"/>
      <c r="C11" s="493"/>
      <c r="D11" s="493"/>
      <c r="E11" s="493"/>
      <c r="F11" s="493"/>
      <c r="G11" s="494"/>
      <c r="H11" s="295"/>
      <c r="I11" s="495" t="s">
        <v>60</v>
      </c>
      <c r="J11" s="496"/>
      <c r="K11" s="496"/>
      <c r="L11" s="496"/>
      <c r="M11" s="497"/>
      <c r="N11" s="297" t="s">
        <v>61</v>
      </c>
      <c r="O11" s="181" t="s">
        <v>62</v>
      </c>
      <c r="P11" s="298" t="s">
        <v>63</v>
      </c>
    </row>
    <row r="12" spans="1:16" x14ac:dyDescent="0.25">
      <c r="A12" s="299"/>
      <c r="B12" s="300" t="s">
        <v>64</v>
      </c>
      <c r="C12" s="296"/>
      <c r="D12" s="300"/>
      <c r="E12" s="296"/>
      <c r="F12" s="300"/>
      <c r="G12" s="296"/>
      <c r="H12" s="296"/>
      <c r="I12" s="300"/>
      <c r="J12" s="300"/>
      <c r="K12" s="300"/>
      <c r="L12" s="300"/>
      <c r="M12" s="477"/>
      <c r="N12" s="301"/>
      <c r="O12" s="85"/>
      <c r="P12" s="302"/>
    </row>
    <row r="13" spans="1:16" ht="15.75" thickBot="1" x14ac:dyDescent="0.3">
      <c r="A13" s="303" t="s">
        <v>65</v>
      </c>
      <c r="B13" s="304" t="s">
        <v>65</v>
      </c>
      <c r="C13" s="305" t="s">
        <v>66</v>
      </c>
      <c r="D13" s="304" t="s">
        <v>67</v>
      </c>
      <c r="E13" s="305" t="s">
        <v>68</v>
      </c>
      <c r="F13" s="304" t="s">
        <v>69</v>
      </c>
      <c r="G13" s="305" t="s">
        <v>219</v>
      </c>
      <c r="H13" s="306" t="s">
        <v>71</v>
      </c>
      <c r="I13" s="304" t="s">
        <v>72</v>
      </c>
      <c r="J13" s="307" t="s">
        <v>73</v>
      </c>
      <c r="K13" s="307" t="s">
        <v>158</v>
      </c>
      <c r="L13" s="304" t="s">
        <v>75</v>
      </c>
      <c r="M13" s="478"/>
      <c r="N13" s="308" t="s">
        <v>22</v>
      </c>
      <c r="O13" s="92" t="s">
        <v>23</v>
      </c>
      <c r="P13" s="309" t="s">
        <v>24</v>
      </c>
    </row>
    <row r="14" spans="1:16" x14ac:dyDescent="0.25">
      <c r="A14" s="310" t="s">
        <v>76</v>
      </c>
      <c r="B14" s="311" t="s">
        <v>77</v>
      </c>
      <c r="C14" s="312"/>
      <c r="D14" s="313" t="s">
        <v>34</v>
      </c>
      <c r="E14" s="312"/>
      <c r="F14" s="314" t="s">
        <v>78</v>
      </c>
      <c r="G14" s="312"/>
      <c r="H14" s="99">
        <v>2</v>
      </c>
      <c r="I14" s="100">
        <v>1</v>
      </c>
      <c r="J14" s="99"/>
      <c r="K14" s="315"/>
      <c r="L14" s="316"/>
      <c r="M14" s="312" t="s">
        <v>79</v>
      </c>
      <c r="N14" s="314"/>
      <c r="O14" s="155">
        <f>+O15+O25+O29+O32</f>
        <v>5570610</v>
      </c>
      <c r="P14" s="317"/>
    </row>
    <row r="15" spans="1:16" x14ac:dyDescent="0.25">
      <c r="A15" s="318"/>
      <c r="B15" s="319"/>
      <c r="C15" s="320"/>
      <c r="D15" s="321"/>
      <c r="E15" s="320"/>
      <c r="G15" s="320"/>
      <c r="H15" s="112">
        <v>2</v>
      </c>
      <c r="I15" s="113">
        <v>1</v>
      </c>
      <c r="J15" s="112">
        <v>1</v>
      </c>
      <c r="K15" s="157"/>
      <c r="L15" s="316"/>
      <c r="M15" s="322" t="s">
        <v>80</v>
      </c>
      <c r="N15" s="323"/>
      <c r="O15" s="105">
        <f>+O16+O19+O22+O23</f>
        <v>5021228</v>
      </c>
      <c r="P15" s="324"/>
    </row>
    <row r="16" spans="1:16" x14ac:dyDescent="0.25">
      <c r="A16" s="318"/>
      <c r="B16" s="319"/>
      <c r="C16" s="320"/>
      <c r="D16" s="321"/>
      <c r="E16" s="320"/>
      <c r="G16" s="320"/>
      <c r="H16" s="112">
        <v>2</v>
      </c>
      <c r="I16" s="113">
        <v>1</v>
      </c>
      <c r="J16" s="112">
        <v>1</v>
      </c>
      <c r="K16" s="157">
        <v>1</v>
      </c>
      <c r="L16" s="316"/>
      <c r="M16" s="322" t="s">
        <v>81</v>
      </c>
      <c r="N16" s="323"/>
      <c r="O16" s="105">
        <f>+O17+O18</f>
        <v>3787499</v>
      </c>
      <c r="P16" s="324"/>
    </row>
    <row r="17" spans="1:16" x14ac:dyDescent="0.25">
      <c r="A17" s="318"/>
      <c r="B17" s="319"/>
      <c r="C17" s="320"/>
      <c r="D17" s="321"/>
      <c r="E17" s="320"/>
      <c r="G17" s="325" t="s">
        <v>27</v>
      </c>
      <c r="H17" s="117" t="s">
        <v>53</v>
      </c>
      <c r="I17" s="113">
        <v>1</v>
      </c>
      <c r="J17" s="112">
        <v>1</v>
      </c>
      <c r="K17" s="157">
        <v>1</v>
      </c>
      <c r="L17" s="326" t="s">
        <v>28</v>
      </c>
      <c r="M17" s="320" t="s">
        <v>220</v>
      </c>
      <c r="O17" s="118">
        <f>ROUND([1]Hoja1!I19*0.05,0)</f>
        <v>961547</v>
      </c>
      <c r="P17" s="327"/>
    </row>
    <row r="18" spans="1:16" x14ac:dyDescent="0.25">
      <c r="A18" s="318"/>
      <c r="B18" s="319"/>
      <c r="C18" s="320"/>
      <c r="D18" s="321"/>
      <c r="E18" s="320"/>
      <c r="G18" s="320">
        <v>9998</v>
      </c>
      <c r="H18" s="117" t="s">
        <v>53</v>
      </c>
      <c r="I18" s="113">
        <v>1</v>
      </c>
      <c r="J18" s="112">
        <v>1</v>
      </c>
      <c r="K18" s="157">
        <v>1</v>
      </c>
      <c r="L18" s="326" t="s">
        <v>28</v>
      </c>
      <c r="M18" s="320" t="s">
        <v>220</v>
      </c>
      <c r="O18" s="118">
        <f>ROUND(#REF!-O17,0)</f>
        <v>2825952</v>
      </c>
      <c r="P18" s="327"/>
    </row>
    <row r="19" spans="1:16" x14ac:dyDescent="0.25">
      <c r="A19" s="318"/>
      <c r="B19" s="319"/>
      <c r="C19" s="320"/>
      <c r="D19" s="321"/>
      <c r="E19" s="320"/>
      <c r="G19" s="320">
        <v>9998</v>
      </c>
      <c r="H19" s="112">
        <v>2</v>
      </c>
      <c r="I19" s="121">
        <v>1</v>
      </c>
      <c r="J19" s="102">
        <v>1</v>
      </c>
      <c r="K19" s="159">
        <v>2</v>
      </c>
      <c r="L19" s="316"/>
      <c r="M19" s="320" t="s">
        <v>221</v>
      </c>
      <c r="N19" s="323"/>
      <c r="O19" s="105">
        <f>+O20+O21</f>
        <v>62791</v>
      </c>
      <c r="P19" s="327"/>
    </row>
    <row r="20" spans="1:16" x14ac:dyDescent="0.25">
      <c r="A20" s="318"/>
      <c r="B20" s="319"/>
      <c r="C20" s="320"/>
      <c r="D20" s="321"/>
      <c r="E20" s="320"/>
      <c r="G20" s="320"/>
      <c r="H20" s="112">
        <v>2</v>
      </c>
      <c r="I20" s="121">
        <v>1</v>
      </c>
      <c r="J20" s="102">
        <v>1</v>
      </c>
      <c r="K20" s="159">
        <v>2</v>
      </c>
      <c r="L20" s="326" t="s">
        <v>31</v>
      </c>
      <c r="M20" s="328" t="s">
        <v>85</v>
      </c>
      <c r="O20" s="118">
        <f>#REF!</f>
        <v>62791</v>
      </c>
      <c r="P20" s="327"/>
    </row>
    <row r="21" spans="1:16" hidden="1" x14ac:dyDescent="0.25">
      <c r="A21" s="318"/>
      <c r="B21" s="319"/>
      <c r="C21" s="320"/>
      <c r="D21" s="321"/>
      <c r="E21" s="320"/>
      <c r="G21" s="320" t="s">
        <v>27</v>
      </c>
      <c r="H21" s="112">
        <v>2</v>
      </c>
      <c r="I21" s="121">
        <v>1</v>
      </c>
      <c r="J21" s="102">
        <v>1</v>
      </c>
      <c r="K21" s="159">
        <v>2</v>
      </c>
      <c r="L21" s="326" t="s">
        <v>37</v>
      </c>
      <c r="M21" s="292" t="s">
        <v>86</v>
      </c>
      <c r="O21" s="118">
        <f>#REF!</f>
        <v>0</v>
      </c>
      <c r="P21" s="327"/>
    </row>
    <row r="22" spans="1:16" x14ac:dyDescent="0.25">
      <c r="A22" s="318"/>
      <c r="B22" s="319"/>
      <c r="C22" s="320"/>
      <c r="D22" s="321"/>
      <c r="E22" s="320"/>
      <c r="G22" s="320">
        <v>9998</v>
      </c>
      <c r="H22" s="112">
        <v>2</v>
      </c>
      <c r="I22" s="113">
        <v>1</v>
      </c>
      <c r="J22" s="112">
        <v>1</v>
      </c>
      <c r="K22" s="159">
        <v>4</v>
      </c>
      <c r="L22" s="326"/>
      <c r="M22" s="320" t="s">
        <v>160</v>
      </c>
      <c r="O22" s="118">
        <f>ROUND(#REF!,0)</f>
        <v>1141125</v>
      </c>
      <c r="P22" s="327"/>
    </row>
    <row r="23" spans="1:16" x14ac:dyDescent="0.25">
      <c r="A23" s="318"/>
      <c r="B23" s="319"/>
      <c r="C23" s="320"/>
      <c r="D23" s="321"/>
      <c r="E23" s="320"/>
      <c r="G23" s="320">
        <v>9998</v>
      </c>
      <c r="H23" s="112">
        <v>2</v>
      </c>
      <c r="I23" s="113">
        <v>1</v>
      </c>
      <c r="J23" s="112">
        <v>1</v>
      </c>
      <c r="K23" s="159">
        <v>5</v>
      </c>
      <c r="L23" s="326"/>
      <c r="M23" s="320" t="s">
        <v>88</v>
      </c>
      <c r="O23" s="105">
        <f>+O24</f>
        <v>29813</v>
      </c>
      <c r="P23" s="327"/>
    </row>
    <row r="24" spans="1:16" x14ac:dyDescent="0.25">
      <c r="A24" s="318"/>
      <c r="B24" s="319"/>
      <c r="C24" s="320"/>
      <c r="D24" s="321"/>
      <c r="E24" s="320"/>
      <c r="G24" s="320"/>
      <c r="H24" s="112">
        <v>2</v>
      </c>
      <c r="I24" s="113">
        <v>1</v>
      </c>
      <c r="J24" s="112">
        <v>1</v>
      </c>
      <c r="K24" s="157">
        <v>5</v>
      </c>
      <c r="L24" s="326" t="s">
        <v>28</v>
      </c>
      <c r="M24" s="320" t="s">
        <v>88</v>
      </c>
      <c r="O24" s="118">
        <f>ROUND(#REF!,0)</f>
        <v>29813</v>
      </c>
      <c r="P24" s="327"/>
    </row>
    <row r="25" spans="1:16" x14ac:dyDescent="0.25">
      <c r="A25" s="318"/>
      <c r="B25" s="319"/>
      <c r="C25" s="320"/>
      <c r="D25" s="321"/>
      <c r="E25" s="320"/>
      <c r="G25" s="320">
        <v>9998</v>
      </c>
      <c r="H25" s="112">
        <v>2</v>
      </c>
      <c r="I25" s="121">
        <v>1</v>
      </c>
      <c r="J25" s="102">
        <v>2</v>
      </c>
      <c r="K25" s="159"/>
      <c r="L25" s="316"/>
      <c r="M25" s="322" t="s">
        <v>89</v>
      </c>
      <c r="O25" s="105">
        <f>+O26</f>
        <v>160171</v>
      </c>
      <c r="P25" s="327"/>
    </row>
    <row r="26" spans="1:16" x14ac:dyDescent="0.25">
      <c r="A26" s="318"/>
      <c r="B26" s="319"/>
      <c r="C26" s="320"/>
      <c r="D26" s="321"/>
      <c r="E26" s="320"/>
      <c r="G26" s="320"/>
      <c r="H26" s="112">
        <v>2</v>
      </c>
      <c r="I26" s="113">
        <v>2</v>
      </c>
      <c r="J26" s="112">
        <v>2</v>
      </c>
      <c r="K26" s="159">
        <v>2</v>
      </c>
      <c r="L26" s="326"/>
      <c r="M26" s="320" t="s">
        <v>90</v>
      </c>
      <c r="O26" s="105">
        <f>+O27+O28</f>
        <v>160171</v>
      </c>
      <c r="P26" s="327"/>
    </row>
    <row r="27" spans="1:16" hidden="1" x14ac:dyDescent="0.25">
      <c r="A27" s="318"/>
      <c r="B27" s="319"/>
      <c r="C27" s="320"/>
      <c r="D27" s="321"/>
      <c r="E27" s="320"/>
      <c r="G27" s="320"/>
      <c r="H27" s="112">
        <v>2</v>
      </c>
      <c r="I27" s="113">
        <v>1</v>
      </c>
      <c r="J27" s="112">
        <v>2</v>
      </c>
      <c r="K27" s="157">
        <v>2</v>
      </c>
      <c r="L27" s="326" t="s">
        <v>34</v>
      </c>
      <c r="M27" s="320" t="s">
        <v>161</v>
      </c>
      <c r="O27" s="118">
        <f>#REF!</f>
        <v>0</v>
      </c>
      <c r="P27" s="327"/>
    </row>
    <row r="28" spans="1:16" x14ac:dyDescent="0.25">
      <c r="A28" s="318"/>
      <c r="B28" s="319"/>
      <c r="C28" s="320"/>
      <c r="D28" s="321"/>
      <c r="E28" s="320"/>
      <c r="G28" s="320"/>
      <c r="H28" s="112">
        <v>2</v>
      </c>
      <c r="I28" s="113">
        <v>1</v>
      </c>
      <c r="J28" s="112">
        <v>2</v>
      </c>
      <c r="K28" s="157">
        <v>2</v>
      </c>
      <c r="L28" s="326" t="s">
        <v>92</v>
      </c>
      <c r="M28" s="320" t="s">
        <v>222</v>
      </c>
      <c r="O28" s="118">
        <f>ROUND(#REF!,0)</f>
        <v>160171</v>
      </c>
      <c r="P28" s="327"/>
    </row>
    <row r="29" spans="1:16" x14ac:dyDescent="0.25">
      <c r="A29" s="318"/>
      <c r="B29" s="319"/>
      <c r="C29" s="320"/>
      <c r="D29" s="321"/>
      <c r="E29" s="320"/>
      <c r="G29" s="320">
        <v>9998</v>
      </c>
      <c r="H29" s="112">
        <v>2</v>
      </c>
      <c r="I29" s="121">
        <v>1</v>
      </c>
      <c r="J29" s="102">
        <v>4</v>
      </c>
      <c r="K29" s="157"/>
      <c r="L29" s="326"/>
      <c r="M29" s="322" t="s">
        <v>162</v>
      </c>
      <c r="N29" s="323"/>
      <c r="O29" s="105">
        <f>+O30</f>
        <v>120490</v>
      </c>
      <c r="P29" s="324"/>
    </row>
    <row r="30" spans="1:16" x14ac:dyDescent="0.25">
      <c r="A30" s="318"/>
      <c r="B30" s="319"/>
      <c r="C30" s="320"/>
      <c r="D30" s="321"/>
      <c r="E30" s="320"/>
      <c r="G30" s="320"/>
      <c r="H30" s="112">
        <v>2</v>
      </c>
      <c r="I30" s="113">
        <v>1</v>
      </c>
      <c r="J30" s="112">
        <v>4</v>
      </c>
      <c r="K30" s="157">
        <v>2</v>
      </c>
      <c r="L30" s="326"/>
      <c r="M30" s="320" t="s">
        <v>95</v>
      </c>
      <c r="O30" s="105">
        <f>+O31</f>
        <v>120490</v>
      </c>
      <c r="P30" s="327"/>
    </row>
    <row r="31" spans="1:16" x14ac:dyDescent="0.25">
      <c r="A31" s="318"/>
      <c r="B31" s="319"/>
      <c r="C31" s="320"/>
      <c r="D31" s="321"/>
      <c r="E31" s="320"/>
      <c r="G31" s="320"/>
      <c r="H31" s="112">
        <v>2</v>
      </c>
      <c r="I31" s="113">
        <v>1</v>
      </c>
      <c r="J31" s="112">
        <v>4</v>
      </c>
      <c r="K31" s="157">
        <v>2</v>
      </c>
      <c r="L31" s="326" t="s">
        <v>37</v>
      </c>
      <c r="M31" s="320" t="s">
        <v>96</v>
      </c>
      <c r="O31" s="118">
        <f>ROUND(#REF!,0)</f>
        <v>120490</v>
      </c>
      <c r="P31" s="327"/>
    </row>
    <row r="32" spans="1:16" x14ac:dyDescent="0.25">
      <c r="A32" s="318"/>
      <c r="B32" s="319"/>
      <c r="C32" s="320"/>
      <c r="D32" s="321"/>
      <c r="E32" s="320"/>
      <c r="G32" s="320">
        <v>9998</v>
      </c>
      <c r="H32" s="112">
        <v>2</v>
      </c>
      <c r="I32" s="121">
        <v>1</v>
      </c>
      <c r="J32" s="102">
        <v>5</v>
      </c>
      <c r="K32" s="157"/>
      <c r="L32" s="329"/>
      <c r="M32" s="322" t="s">
        <v>97</v>
      </c>
      <c r="N32" s="323"/>
      <c r="O32" s="105">
        <f>+O33</f>
        <v>268721</v>
      </c>
      <c r="P32" s="324"/>
    </row>
    <row r="33" spans="1:16" x14ac:dyDescent="0.25">
      <c r="A33" s="318"/>
      <c r="B33" s="319"/>
      <c r="C33" s="320"/>
      <c r="D33" s="321"/>
      <c r="E33" s="320"/>
      <c r="G33" s="320"/>
      <c r="H33" s="112">
        <v>2</v>
      </c>
      <c r="I33" s="113">
        <v>5</v>
      </c>
      <c r="J33" s="112">
        <v>5</v>
      </c>
      <c r="K33" s="157">
        <v>2</v>
      </c>
      <c r="L33" s="330"/>
      <c r="M33" s="320" t="s">
        <v>98</v>
      </c>
      <c r="O33" s="118">
        <f>ROUND(#REF!,0)</f>
        <v>268721</v>
      </c>
      <c r="P33" s="327"/>
    </row>
    <row r="34" spans="1:16" x14ac:dyDescent="0.25">
      <c r="A34" s="318"/>
      <c r="B34" s="319"/>
      <c r="C34" s="320"/>
      <c r="D34" s="321"/>
      <c r="E34" s="320"/>
      <c r="G34" s="320">
        <v>9998</v>
      </c>
      <c r="H34" s="112">
        <v>2</v>
      </c>
      <c r="I34" s="121">
        <v>2</v>
      </c>
      <c r="J34" s="102"/>
      <c r="K34" s="159"/>
      <c r="L34" s="329"/>
      <c r="M34" s="322" t="s">
        <v>163</v>
      </c>
      <c r="N34" s="323"/>
      <c r="O34" s="105">
        <f>+O35+O41+O43+O45+O49+O52+O59+O47</f>
        <v>2338321</v>
      </c>
      <c r="P34" s="324"/>
    </row>
    <row r="35" spans="1:16" x14ac:dyDescent="0.25">
      <c r="A35" s="318"/>
      <c r="B35" s="319"/>
      <c r="C35" s="320"/>
      <c r="D35" s="321"/>
      <c r="E35" s="320"/>
      <c r="G35" s="320"/>
      <c r="H35" s="112">
        <v>2</v>
      </c>
      <c r="I35" s="121">
        <v>2</v>
      </c>
      <c r="J35" s="102">
        <v>1</v>
      </c>
      <c r="K35" s="159"/>
      <c r="L35" s="329"/>
      <c r="M35" s="322" t="s">
        <v>164</v>
      </c>
      <c r="N35" s="323"/>
      <c r="O35" s="105">
        <f>+O36+O37+O39+O40</f>
        <v>236439</v>
      </c>
      <c r="P35" s="324"/>
    </row>
    <row r="36" spans="1:16" x14ac:dyDescent="0.25">
      <c r="A36" s="318"/>
      <c r="B36" s="319"/>
      <c r="C36" s="320"/>
      <c r="D36" s="321"/>
      <c r="E36" s="320"/>
      <c r="G36" s="320"/>
      <c r="H36" s="112">
        <v>2</v>
      </c>
      <c r="I36" s="113">
        <v>2</v>
      </c>
      <c r="J36" s="112">
        <v>1</v>
      </c>
      <c r="K36" s="157">
        <v>3</v>
      </c>
      <c r="L36" s="330"/>
      <c r="M36" s="320" t="s">
        <v>165</v>
      </c>
      <c r="O36" s="118">
        <f>ROUND(#REF!,0)</f>
        <v>104366</v>
      </c>
      <c r="P36" s="327"/>
    </row>
    <row r="37" spans="1:16" x14ac:dyDescent="0.25">
      <c r="A37" s="318"/>
      <c r="B37" s="319"/>
      <c r="C37" s="320"/>
      <c r="D37" s="321"/>
      <c r="E37" s="320"/>
      <c r="G37" s="320"/>
      <c r="H37" s="112">
        <v>2</v>
      </c>
      <c r="I37" s="113">
        <v>2</v>
      </c>
      <c r="J37" s="112">
        <v>1</v>
      </c>
      <c r="K37" s="159">
        <v>6</v>
      </c>
      <c r="L37" s="330"/>
      <c r="M37" s="320" t="s">
        <v>103</v>
      </c>
      <c r="O37" s="105">
        <f>+O38</f>
        <v>122165</v>
      </c>
      <c r="P37" s="327"/>
    </row>
    <row r="38" spans="1:16" x14ac:dyDescent="0.25">
      <c r="A38" s="318"/>
      <c r="B38" s="319"/>
      <c r="C38" s="320"/>
      <c r="D38" s="321"/>
      <c r="E38" s="320"/>
      <c r="G38" s="320"/>
      <c r="H38" s="112">
        <v>2</v>
      </c>
      <c r="I38" s="113">
        <v>2</v>
      </c>
      <c r="J38" s="112">
        <v>1</v>
      </c>
      <c r="K38" s="159">
        <v>6</v>
      </c>
      <c r="L38" s="330" t="s">
        <v>28</v>
      </c>
      <c r="M38" s="320" t="s">
        <v>166</v>
      </c>
      <c r="O38" s="118">
        <f>ROUND(#REF!,0)</f>
        <v>122165</v>
      </c>
      <c r="P38" s="327"/>
    </row>
    <row r="39" spans="1:16" x14ac:dyDescent="0.25">
      <c r="A39" s="318"/>
      <c r="B39" s="319"/>
      <c r="C39" s="320"/>
      <c r="D39" s="321"/>
      <c r="E39" s="320"/>
      <c r="G39" s="320"/>
      <c r="H39" s="112">
        <v>2</v>
      </c>
      <c r="I39" s="113">
        <v>2</v>
      </c>
      <c r="J39" s="112">
        <v>1</v>
      </c>
      <c r="K39" s="157">
        <v>7</v>
      </c>
      <c r="L39" s="330"/>
      <c r="M39" s="320" t="s">
        <v>104</v>
      </c>
      <c r="O39" s="118">
        <f>ROUND(#REF!,0)</f>
        <v>7365</v>
      </c>
      <c r="P39" s="327"/>
    </row>
    <row r="40" spans="1:16" x14ac:dyDescent="0.25">
      <c r="A40" s="318"/>
      <c r="B40" s="319"/>
      <c r="C40" s="320"/>
      <c r="D40" s="321"/>
      <c r="E40" s="320"/>
      <c r="G40" s="320"/>
      <c r="H40" s="112">
        <v>2</v>
      </c>
      <c r="I40" s="113">
        <v>2</v>
      </c>
      <c r="J40" s="112">
        <v>1</v>
      </c>
      <c r="K40" s="157">
        <v>8</v>
      </c>
      <c r="L40" s="330"/>
      <c r="M40" s="320" t="s">
        <v>167</v>
      </c>
      <c r="O40" s="118">
        <f>ROUND(#REF!,0)</f>
        <v>2543</v>
      </c>
      <c r="P40" s="327"/>
    </row>
    <row r="41" spans="1:16" x14ac:dyDescent="0.25">
      <c r="A41" s="318"/>
      <c r="B41" s="319"/>
      <c r="C41" s="320"/>
      <c r="D41" s="321"/>
      <c r="E41" s="320"/>
      <c r="G41" s="320"/>
      <c r="H41" s="112">
        <v>2</v>
      </c>
      <c r="I41" s="121">
        <v>2</v>
      </c>
      <c r="J41" s="102">
        <v>2</v>
      </c>
      <c r="K41" s="159"/>
      <c r="L41" s="329"/>
      <c r="M41" s="322" t="s">
        <v>168</v>
      </c>
      <c r="N41" s="323"/>
      <c r="O41" s="105">
        <f>+O42</f>
        <v>678651</v>
      </c>
      <c r="P41" s="324"/>
    </row>
    <row r="42" spans="1:16" x14ac:dyDescent="0.25">
      <c r="A42" s="318"/>
      <c r="B42" s="319"/>
      <c r="C42" s="320"/>
      <c r="D42" s="321"/>
      <c r="E42" s="320"/>
      <c r="G42" s="320"/>
      <c r="H42" s="112">
        <v>2</v>
      </c>
      <c r="I42" s="113">
        <v>2</v>
      </c>
      <c r="J42" s="112">
        <v>2</v>
      </c>
      <c r="K42" s="157">
        <v>1</v>
      </c>
      <c r="L42" s="330"/>
      <c r="M42" s="320" t="s">
        <v>107</v>
      </c>
      <c r="O42" s="118">
        <f>ROUND(#REF!,0)</f>
        <v>678651</v>
      </c>
      <c r="P42" s="327"/>
    </row>
    <row r="43" spans="1:16" x14ac:dyDescent="0.25">
      <c r="A43" s="318"/>
      <c r="B43" s="319"/>
      <c r="C43" s="320"/>
      <c r="D43" s="321"/>
      <c r="E43" s="320"/>
      <c r="G43" s="320"/>
      <c r="H43" s="112">
        <v>2</v>
      </c>
      <c r="I43" s="121">
        <v>2</v>
      </c>
      <c r="J43" s="102">
        <v>3</v>
      </c>
      <c r="K43" s="159"/>
      <c r="L43" s="329"/>
      <c r="M43" s="322" t="s">
        <v>108</v>
      </c>
      <c r="N43" s="323"/>
      <c r="O43" s="105">
        <f>+O44</f>
        <v>109659</v>
      </c>
      <c r="P43" s="324"/>
    </row>
    <row r="44" spans="1:16" x14ac:dyDescent="0.25">
      <c r="A44" s="318"/>
      <c r="B44" s="319"/>
      <c r="C44" s="320"/>
      <c r="D44" s="321"/>
      <c r="E44" s="320"/>
      <c r="G44" s="320"/>
      <c r="H44" s="112">
        <v>2</v>
      </c>
      <c r="I44" s="121">
        <v>2</v>
      </c>
      <c r="J44" s="102">
        <v>3</v>
      </c>
      <c r="K44" s="157">
        <v>1</v>
      </c>
      <c r="L44" s="330"/>
      <c r="M44" s="320" t="s">
        <v>109</v>
      </c>
      <c r="O44" s="118">
        <f>ROUND(#REF!,0)</f>
        <v>109659</v>
      </c>
      <c r="P44" s="327"/>
    </row>
    <row r="45" spans="1:16" x14ac:dyDescent="0.25">
      <c r="A45" s="318"/>
      <c r="B45" s="319"/>
      <c r="C45" s="320"/>
      <c r="D45" s="321"/>
      <c r="E45" s="320"/>
      <c r="G45" s="320"/>
      <c r="H45" s="112">
        <v>2</v>
      </c>
      <c r="I45" s="121">
        <v>2</v>
      </c>
      <c r="J45" s="102">
        <v>4</v>
      </c>
      <c r="K45" s="159"/>
      <c r="L45" s="329"/>
      <c r="M45" s="322" t="s">
        <v>110</v>
      </c>
      <c r="N45" s="323"/>
      <c r="O45" s="105">
        <f>+O46</f>
        <v>42764</v>
      </c>
      <c r="P45" s="324"/>
    </row>
    <row r="46" spans="1:16" x14ac:dyDescent="0.25">
      <c r="A46" s="318"/>
      <c r="B46" s="319"/>
      <c r="C46" s="320"/>
      <c r="D46" s="321"/>
      <c r="E46" s="320"/>
      <c r="G46" s="320"/>
      <c r="H46" s="112">
        <v>2</v>
      </c>
      <c r="I46" s="121">
        <v>2</v>
      </c>
      <c r="J46" s="102">
        <v>4</v>
      </c>
      <c r="K46" s="157">
        <v>1</v>
      </c>
      <c r="L46" s="330"/>
      <c r="M46" s="320" t="s">
        <v>111</v>
      </c>
      <c r="O46" s="118">
        <f>ROUND(#REF!,0)</f>
        <v>42764</v>
      </c>
      <c r="P46" s="327"/>
    </row>
    <row r="47" spans="1:16" hidden="1" x14ac:dyDescent="0.25">
      <c r="A47" s="318"/>
      <c r="B47" s="319"/>
      <c r="C47" s="320"/>
      <c r="D47" s="321"/>
      <c r="E47" s="320"/>
      <c r="G47" s="320"/>
      <c r="H47" s="112">
        <v>2</v>
      </c>
      <c r="I47" s="121">
        <v>2</v>
      </c>
      <c r="J47" s="102">
        <v>5</v>
      </c>
      <c r="K47" s="328"/>
      <c r="L47" s="330"/>
      <c r="M47" s="323" t="s">
        <v>112</v>
      </c>
      <c r="O47" s="105">
        <f>+O48</f>
        <v>0</v>
      </c>
      <c r="P47" s="327"/>
    </row>
    <row r="48" spans="1:16" hidden="1" x14ac:dyDescent="0.25">
      <c r="A48" s="318"/>
      <c r="B48" s="319"/>
      <c r="C48" s="320"/>
      <c r="D48" s="321"/>
      <c r="E48" s="320"/>
      <c r="G48" s="320"/>
      <c r="H48" s="112">
        <v>2</v>
      </c>
      <c r="I48" s="121">
        <v>2</v>
      </c>
      <c r="J48" s="102">
        <v>5</v>
      </c>
      <c r="K48" s="157">
        <v>4</v>
      </c>
      <c r="L48" s="330"/>
      <c r="M48" s="292" t="s">
        <v>114</v>
      </c>
      <c r="O48" s="118">
        <f>ROUND(#REF!,0)</f>
        <v>0</v>
      </c>
      <c r="P48" s="327"/>
    </row>
    <row r="49" spans="1:16" x14ac:dyDescent="0.25">
      <c r="A49" s="318"/>
      <c r="B49" s="319"/>
      <c r="C49" s="320"/>
      <c r="D49" s="321"/>
      <c r="E49" s="320"/>
      <c r="G49" s="320"/>
      <c r="H49" s="112">
        <v>2</v>
      </c>
      <c r="I49" s="121">
        <v>2</v>
      </c>
      <c r="J49" s="102">
        <v>6</v>
      </c>
      <c r="K49" s="159"/>
      <c r="L49" s="329"/>
      <c r="M49" s="322" t="s">
        <v>115</v>
      </c>
      <c r="N49" s="323"/>
      <c r="O49" s="105">
        <f>+O50+O51</f>
        <v>697696</v>
      </c>
      <c r="P49" s="324"/>
    </row>
    <row r="50" spans="1:16" x14ac:dyDescent="0.25">
      <c r="A50" s="318"/>
      <c r="B50" s="319"/>
      <c r="C50" s="320"/>
      <c r="D50" s="321"/>
      <c r="E50" s="320"/>
      <c r="G50" s="320"/>
      <c r="H50" s="112">
        <v>2</v>
      </c>
      <c r="I50" s="121">
        <v>2</v>
      </c>
      <c r="J50" s="102">
        <v>6</v>
      </c>
      <c r="K50" s="157">
        <v>2</v>
      </c>
      <c r="L50" s="330"/>
      <c r="M50" s="320" t="s">
        <v>223</v>
      </c>
      <c r="O50" s="118">
        <f>ROUND(#REF!,0)</f>
        <v>36756</v>
      </c>
      <c r="P50" s="327"/>
    </row>
    <row r="51" spans="1:16" x14ac:dyDescent="0.25">
      <c r="A51" s="318"/>
      <c r="B51" s="319"/>
      <c r="C51" s="320"/>
      <c r="D51" s="321"/>
      <c r="E51" s="320"/>
      <c r="G51" s="320"/>
      <c r="H51" s="112">
        <v>2</v>
      </c>
      <c r="I51" s="121">
        <v>2</v>
      </c>
      <c r="J51" s="102">
        <v>6</v>
      </c>
      <c r="K51" s="157">
        <v>3</v>
      </c>
      <c r="L51" s="330"/>
      <c r="M51" s="320" t="s">
        <v>198</v>
      </c>
      <c r="O51" s="118">
        <f>#REF!</f>
        <v>660940</v>
      </c>
      <c r="P51" s="327"/>
    </row>
    <row r="52" spans="1:16" ht="29.25" x14ac:dyDescent="0.25">
      <c r="A52" s="318"/>
      <c r="B52" s="319"/>
      <c r="C52" s="320"/>
      <c r="D52" s="321"/>
      <c r="E52" s="320"/>
      <c r="G52" s="320"/>
      <c r="H52" s="112">
        <v>2</v>
      </c>
      <c r="I52" s="121">
        <v>2</v>
      </c>
      <c r="J52" s="102">
        <v>7</v>
      </c>
      <c r="K52" s="331"/>
      <c r="L52" s="329"/>
      <c r="M52" s="332" t="s">
        <v>224</v>
      </c>
      <c r="N52" s="323"/>
      <c r="O52" s="105">
        <f>+O53+O55</f>
        <v>39252</v>
      </c>
      <c r="P52" s="324"/>
    </row>
    <row r="53" spans="1:16" x14ac:dyDescent="0.25">
      <c r="A53" s="318"/>
      <c r="B53" s="319"/>
      <c r="C53" s="320"/>
      <c r="D53" s="321"/>
      <c r="E53" s="320"/>
      <c r="G53" s="320"/>
      <c r="H53" s="112">
        <v>2</v>
      </c>
      <c r="I53" s="121">
        <v>2</v>
      </c>
      <c r="J53" s="102">
        <v>7</v>
      </c>
      <c r="K53" s="159">
        <v>1</v>
      </c>
      <c r="L53" s="330"/>
      <c r="M53" s="320" t="s">
        <v>175</v>
      </c>
      <c r="O53" s="105">
        <f>+O54</f>
        <v>15046</v>
      </c>
      <c r="P53" s="327"/>
    </row>
    <row r="54" spans="1:16" x14ac:dyDescent="0.25">
      <c r="A54" s="318"/>
      <c r="B54" s="319"/>
      <c r="C54" s="320"/>
      <c r="D54" s="321"/>
      <c r="E54" s="320"/>
      <c r="G54" s="320"/>
      <c r="H54" s="112">
        <v>2</v>
      </c>
      <c r="I54" s="121">
        <v>2</v>
      </c>
      <c r="J54" s="102">
        <v>7</v>
      </c>
      <c r="K54" s="159">
        <v>1</v>
      </c>
      <c r="L54" s="326" t="s">
        <v>34</v>
      </c>
      <c r="M54" s="320" t="s">
        <v>121</v>
      </c>
      <c r="O54" s="118">
        <f>#REF!</f>
        <v>15046</v>
      </c>
      <c r="P54" s="327"/>
    </row>
    <row r="55" spans="1:16" x14ac:dyDescent="0.25">
      <c r="A55" s="318"/>
      <c r="B55" s="319"/>
      <c r="C55" s="320"/>
      <c r="D55" s="321"/>
      <c r="E55" s="320"/>
      <c r="G55" s="320"/>
      <c r="H55" s="112">
        <v>2</v>
      </c>
      <c r="I55" s="113">
        <v>2</v>
      </c>
      <c r="J55" s="112">
        <v>7</v>
      </c>
      <c r="K55" s="159">
        <v>2</v>
      </c>
      <c r="L55" s="330"/>
      <c r="M55" s="320" t="s">
        <v>122</v>
      </c>
      <c r="O55" s="105">
        <f>+O56+O57+O58</f>
        <v>24206</v>
      </c>
      <c r="P55" s="327"/>
    </row>
    <row r="56" spans="1:16" x14ac:dyDescent="0.25">
      <c r="A56" s="318"/>
      <c r="B56" s="319"/>
      <c r="C56" s="320"/>
      <c r="D56" s="321"/>
      <c r="E56" s="320"/>
      <c r="G56" s="320"/>
      <c r="H56" s="112">
        <v>2</v>
      </c>
      <c r="I56" s="113">
        <v>2</v>
      </c>
      <c r="J56" s="112">
        <v>7</v>
      </c>
      <c r="K56" s="159">
        <v>2</v>
      </c>
      <c r="L56" s="326" t="s">
        <v>28</v>
      </c>
      <c r="M56" s="320" t="s">
        <v>225</v>
      </c>
      <c r="O56" s="118">
        <f>#REF!+#REF!</f>
        <v>7844</v>
      </c>
      <c r="P56" s="327"/>
    </row>
    <row r="57" spans="1:16" x14ac:dyDescent="0.25">
      <c r="A57" s="318"/>
      <c r="B57" s="319"/>
      <c r="C57" s="320"/>
      <c r="D57" s="321"/>
      <c r="E57" s="320"/>
      <c r="G57" s="320"/>
      <c r="H57" s="112">
        <v>2</v>
      </c>
      <c r="I57" s="113">
        <v>2</v>
      </c>
      <c r="J57" s="112">
        <v>7</v>
      </c>
      <c r="K57" s="159">
        <v>2</v>
      </c>
      <c r="L57" s="326" t="s">
        <v>124</v>
      </c>
      <c r="M57" s="320" t="s">
        <v>226</v>
      </c>
      <c r="O57" s="118">
        <f>#REF!+#REF!+#REF!</f>
        <v>15671</v>
      </c>
      <c r="P57" s="327"/>
    </row>
    <row r="58" spans="1:16" x14ac:dyDescent="0.25">
      <c r="A58" s="318"/>
      <c r="B58" s="319"/>
      <c r="C58" s="320"/>
      <c r="D58" s="321"/>
      <c r="E58" s="320"/>
      <c r="G58" s="320"/>
      <c r="H58" s="112">
        <v>2</v>
      </c>
      <c r="I58" s="113">
        <v>2</v>
      </c>
      <c r="J58" s="112">
        <v>7</v>
      </c>
      <c r="K58" s="157">
        <v>3</v>
      </c>
      <c r="L58" s="330"/>
      <c r="M58" s="292" t="s">
        <v>119</v>
      </c>
      <c r="O58" s="118">
        <f>ROUND(#REF!,0)</f>
        <v>691</v>
      </c>
      <c r="P58" s="327"/>
    </row>
    <row r="59" spans="1:16" x14ac:dyDescent="0.25">
      <c r="A59" s="318"/>
      <c r="B59" s="319"/>
      <c r="C59" s="320"/>
      <c r="D59" s="321"/>
      <c r="E59" s="320"/>
      <c r="G59" s="320"/>
      <c r="H59" s="112">
        <v>2</v>
      </c>
      <c r="I59" s="121">
        <v>2</v>
      </c>
      <c r="J59" s="102">
        <v>8</v>
      </c>
      <c r="K59" s="159"/>
      <c r="L59" s="329"/>
      <c r="M59" s="322" t="s">
        <v>126</v>
      </c>
      <c r="N59" s="323"/>
      <c r="O59" s="105">
        <f>+O60+O61</f>
        <v>533860</v>
      </c>
      <c r="P59" s="327"/>
    </row>
    <row r="60" spans="1:16" x14ac:dyDescent="0.25">
      <c r="A60" s="318"/>
      <c r="B60" s="319"/>
      <c r="C60" s="320"/>
      <c r="D60" s="321"/>
      <c r="E60" s="320"/>
      <c r="G60" s="320"/>
      <c r="H60" s="112">
        <v>2</v>
      </c>
      <c r="I60" s="121">
        <v>2</v>
      </c>
      <c r="J60" s="102">
        <v>8</v>
      </c>
      <c r="K60" s="157">
        <v>4</v>
      </c>
      <c r="L60" s="333"/>
      <c r="M60" s="292" t="s">
        <v>127</v>
      </c>
      <c r="N60" s="323"/>
      <c r="O60" s="118">
        <f>+#REF!</f>
        <v>1725</v>
      </c>
      <c r="P60" s="327"/>
    </row>
    <row r="61" spans="1:16" x14ac:dyDescent="0.25">
      <c r="A61" s="318"/>
      <c r="B61" s="319"/>
      <c r="C61" s="320"/>
      <c r="D61" s="321"/>
      <c r="E61" s="320"/>
      <c r="G61" s="320"/>
      <c r="H61" s="112">
        <v>2</v>
      </c>
      <c r="I61" s="113">
        <v>2</v>
      </c>
      <c r="J61" s="112">
        <v>8</v>
      </c>
      <c r="K61" s="159">
        <v>9</v>
      </c>
      <c r="L61" s="326"/>
      <c r="M61" s="320" t="s">
        <v>206</v>
      </c>
      <c r="O61" s="105">
        <f>+O62</f>
        <v>532135</v>
      </c>
      <c r="P61" s="327"/>
    </row>
    <row r="62" spans="1:16" x14ac:dyDescent="0.25">
      <c r="A62" s="318"/>
      <c r="B62" s="319"/>
      <c r="C62" s="320"/>
      <c r="D62" s="321"/>
      <c r="E62" s="320"/>
      <c r="G62" s="334"/>
      <c r="H62" s="113">
        <v>2</v>
      </c>
      <c r="I62" s="113">
        <v>2</v>
      </c>
      <c r="J62" s="112">
        <v>8</v>
      </c>
      <c r="K62" s="159">
        <v>9</v>
      </c>
      <c r="L62" s="223" t="s">
        <v>131</v>
      </c>
      <c r="M62" s="328" t="s">
        <v>137</v>
      </c>
      <c r="O62" s="118">
        <f>ROUND(#REF!,0)+#REF!</f>
        <v>532135</v>
      </c>
      <c r="P62" s="327"/>
    </row>
    <row r="63" spans="1:16" x14ac:dyDescent="0.25">
      <c r="A63" s="318"/>
      <c r="B63" s="319"/>
      <c r="C63" s="320"/>
      <c r="D63" s="321"/>
      <c r="E63" s="320"/>
      <c r="G63" s="334">
        <v>9998</v>
      </c>
      <c r="H63" s="121">
        <v>2</v>
      </c>
      <c r="I63" s="121">
        <v>3</v>
      </c>
      <c r="J63" s="102"/>
      <c r="K63" s="159"/>
      <c r="L63" s="335"/>
      <c r="M63" s="331" t="s">
        <v>180</v>
      </c>
      <c r="N63" s="323"/>
      <c r="O63" s="105">
        <f>+O66+O70+O73+O64+O68</f>
        <v>251211</v>
      </c>
      <c r="P63" s="324"/>
    </row>
    <row r="64" spans="1:16" x14ac:dyDescent="0.25">
      <c r="A64" s="318"/>
      <c r="B64" s="319"/>
      <c r="C64" s="320"/>
      <c r="D64" s="321"/>
      <c r="E64" s="320"/>
      <c r="G64" s="320"/>
      <c r="H64" s="112">
        <v>2</v>
      </c>
      <c r="I64" s="113">
        <v>3</v>
      </c>
      <c r="J64" s="102">
        <v>2</v>
      </c>
      <c r="K64" s="157"/>
      <c r="L64" s="329"/>
      <c r="M64" s="322" t="s">
        <v>181</v>
      </c>
      <c r="N64" s="323"/>
      <c r="O64" s="105">
        <f>+O65</f>
        <v>867</v>
      </c>
      <c r="P64" s="324"/>
    </row>
    <row r="65" spans="1:16" x14ac:dyDescent="0.25">
      <c r="A65" s="318"/>
      <c r="B65" s="319"/>
      <c r="C65" s="320"/>
      <c r="D65" s="321"/>
      <c r="E65" s="320"/>
      <c r="G65" s="320"/>
      <c r="H65" s="112">
        <v>2</v>
      </c>
      <c r="I65" s="113">
        <v>3</v>
      </c>
      <c r="J65" s="112">
        <v>2</v>
      </c>
      <c r="K65" s="157">
        <v>3</v>
      </c>
      <c r="L65" s="330"/>
      <c r="M65" s="320" t="s">
        <v>142</v>
      </c>
      <c r="O65" s="118">
        <f>ROUND(#REF!,0)</f>
        <v>867</v>
      </c>
      <c r="P65" s="327"/>
    </row>
    <row r="66" spans="1:16" x14ac:dyDescent="0.25">
      <c r="A66" s="318"/>
      <c r="B66" s="319"/>
      <c r="C66" s="320"/>
      <c r="D66" s="321"/>
      <c r="E66" s="320"/>
      <c r="G66" s="320"/>
      <c r="H66" s="112">
        <v>2</v>
      </c>
      <c r="I66" s="113">
        <v>3</v>
      </c>
      <c r="J66" s="102">
        <v>3</v>
      </c>
      <c r="K66" s="159"/>
      <c r="L66" s="329"/>
      <c r="M66" s="322" t="s">
        <v>182</v>
      </c>
      <c r="N66" s="323"/>
      <c r="O66" s="105">
        <f>+O67</f>
        <v>48294</v>
      </c>
      <c r="P66" s="324"/>
    </row>
    <row r="67" spans="1:16" x14ac:dyDescent="0.25">
      <c r="A67" s="318"/>
      <c r="B67" s="319"/>
      <c r="C67" s="320"/>
      <c r="D67" s="321"/>
      <c r="E67" s="320"/>
      <c r="G67" s="320"/>
      <c r="H67" s="112">
        <v>2</v>
      </c>
      <c r="I67" s="113">
        <v>3</v>
      </c>
      <c r="J67" s="102">
        <v>3</v>
      </c>
      <c r="K67" s="157">
        <v>1</v>
      </c>
      <c r="L67" s="330"/>
      <c r="M67" s="320" t="s">
        <v>183</v>
      </c>
      <c r="O67" s="118">
        <f>ROUND(#REF!,0)</f>
        <v>48294</v>
      </c>
      <c r="P67" s="327"/>
    </row>
    <row r="68" spans="1:16" x14ac:dyDescent="0.25">
      <c r="A68" s="318"/>
      <c r="B68" s="319"/>
      <c r="C68" s="320"/>
      <c r="D68" s="321"/>
      <c r="E68" s="320"/>
      <c r="G68" s="320"/>
      <c r="H68" s="112">
        <v>2</v>
      </c>
      <c r="I68" s="121">
        <v>3</v>
      </c>
      <c r="J68" s="102">
        <v>5</v>
      </c>
      <c r="K68" s="157"/>
      <c r="L68" s="157"/>
      <c r="M68" s="322" t="s">
        <v>145</v>
      </c>
      <c r="O68" s="105">
        <f>+O69</f>
        <v>30</v>
      </c>
      <c r="P68" s="327"/>
    </row>
    <row r="69" spans="1:16" x14ac:dyDescent="0.25">
      <c r="A69" s="318"/>
      <c r="B69" s="319"/>
      <c r="C69" s="320"/>
      <c r="D69" s="321"/>
      <c r="E69" s="320"/>
      <c r="G69" s="320"/>
      <c r="H69" s="112">
        <v>2</v>
      </c>
      <c r="I69" s="121">
        <v>3</v>
      </c>
      <c r="J69" s="102">
        <v>5</v>
      </c>
      <c r="K69" s="157">
        <v>3</v>
      </c>
      <c r="L69" s="157"/>
      <c r="M69" s="320" t="s">
        <v>146</v>
      </c>
      <c r="O69" s="118">
        <f>ROUND(#REF!,0)</f>
        <v>30</v>
      </c>
      <c r="P69" s="327"/>
    </row>
    <row r="70" spans="1:16" x14ac:dyDescent="0.25">
      <c r="A70" s="318"/>
      <c r="B70" s="319"/>
      <c r="C70" s="320"/>
      <c r="D70" s="321"/>
      <c r="E70" s="320"/>
      <c r="G70" s="320"/>
      <c r="H70" s="112">
        <v>2</v>
      </c>
      <c r="I70" s="121">
        <v>3</v>
      </c>
      <c r="J70" s="102">
        <v>7</v>
      </c>
      <c r="K70" s="159"/>
      <c r="L70" s="159"/>
      <c r="M70" s="322" t="s">
        <v>147</v>
      </c>
      <c r="N70" s="323"/>
      <c r="O70" s="105">
        <f>+O71</f>
        <v>103427</v>
      </c>
      <c r="P70" s="324"/>
    </row>
    <row r="71" spans="1:16" x14ac:dyDescent="0.25">
      <c r="A71" s="318"/>
      <c r="B71" s="319"/>
      <c r="C71" s="320"/>
      <c r="D71" s="321"/>
      <c r="E71" s="320"/>
      <c r="G71" s="320"/>
      <c r="H71" s="112">
        <v>2</v>
      </c>
      <c r="I71" s="121">
        <v>3</v>
      </c>
      <c r="J71" s="102">
        <v>7</v>
      </c>
      <c r="K71" s="157">
        <v>1</v>
      </c>
      <c r="L71" s="157"/>
      <c r="M71" s="320" t="s">
        <v>148</v>
      </c>
      <c r="O71" s="202">
        <f>+O72</f>
        <v>103427</v>
      </c>
      <c r="P71" s="327"/>
    </row>
    <row r="72" spans="1:16" x14ac:dyDescent="0.25">
      <c r="A72" s="318"/>
      <c r="B72" s="319"/>
      <c r="C72" s="320"/>
      <c r="D72" s="321"/>
      <c r="E72" s="320"/>
      <c r="G72" s="320"/>
      <c r="H72" s="112">
        <v>2</v>
      </c>
      <c r="I72" s="121">
        <v>3</v>
      </c>
      <c r="J72" s="102">
        <v>7</v>
      </c>
      <c r="K72" s="157">
        <v>1</v>
      </c>
      <c r="L72" s="157">
        <v>1</v>
      </c>
      <c r="M72" s="320" t="s">
        <v>149</v>
      </c>
      <c r="O72" s="207">
        <f>ROUND(#REF!,0)</f>
        <v>103427</v>
      </c>
      <c r="P72" s="327"/>
    </row>
    <row r="73" spans="1:16" x14ac:dyDescent="0.25">
      <c r="A73" s="318"/>
      <c r="B73" s="319"/>
      <c r="C73" s="320"/>
      <c r="D73" s="321"/>
      <c r="E73" s="320"/>
      <c r="G73" s="320"/>
      <c r="H73" s="112">
        <v>2</v>
      </c>
      <c r="I73" s="121">
        <v>3</v>
      </c>
      <c r="J73" s="102">
        <v>9</v>
      </c>
      <c r="K73" s="157"/>
      <c r="L73" s="329"/>
      <c r="M73" s="322" t="s">
        <v>150</v>
      </c>
      <c r="N73" s="323"/>
      <c r="O73" s="105">
        <f>+O74+O75</f>
        <v>98593</v>
      </c>
      <c r="P73" s="324"/>
    </row>
    <row r="74" spans="1:16" x14ac:dyDescent="0.25">
      <c r="A74" s="318"/>
      <c r="B74" s="319"/>
      <c r="C74" s="320"/>
      <c r="D74" s="321"/>
      <c r="E74" s="320"/>
      <c r="G74" s="320"/>
      <c r="H74" s="112">
        <v>2</v>
      </c>
      <c r="I74" s="121">
        <v>3</v>
      </c>
      <c r="J74" s="102">
        <v>9</v>
      </c>
      <c r="K74" s="157">
        <v>1</v>
      </c>
      <c r="L74" s="330"/>
      <c r="M74" s="320" t="s">
        <v>151</v>
      </c>
      <c r="O74" s="118">
        <f>ROUND(#REF!,0)</f>
        <v>9902</v>
      </c>
      <c r="P74" s="327"/>
    </row>
    <row r="75" spans="1:16" ht="15.75" thickBot="1" x14ac:dyDescent="0.3">
      <c r="A75" s="336"/>
      <c r="B75" s="337"/>
      <c r="C75" s="338"/>
      <c r="D75" s="339"/>
      <c r="E75" s="338"/>
      <c r="F75" s="340"/>
      <c r="G75" s="338"/>
      <c r="H75" s="112">
        <v>2</v>
      </c>
      <c r="I75" s="121">
        <v>3</v>
      </c>
      <c r="J75" s="341">
        <v>9</v>
      </c>
      <c r="K75" s="342">
        <v>9</v>
      </c>
      <c r="L75" s="343"/>
      <c r="M75" s="338" t="s">
        <v>152</v>
      </c>
      <c r="N75" s="344"/>
      <c r="O75" s="135">
        <f>ROUND(#REF!,0)</f>
        <v>88691</v>
      </c>
      <c r="P75" s="345"/>
    </row>
    <row r="76" spans="1:16" ht="15.75" thickBot="1" x14ac:dyDescent="0.3">
      <c r="A76" s="346"/>
      <c r="B76" s="347"/>
      <c r="C76" s="348"/>
      <c r="D76" s="349"/>
      <c r="E76" s="348"/>
      <c r="F76" s="348"/>
      <c r="G76" s="479" t="s">
        <v>46</v>
      </c>
      <c r="H76" s="479"/>
      <c r="I76" s="479"/>
      <c r="J76" s="479"/>
      <c r="K76" s="480"/>
      <c r="L76" s="350"/>
      <c r="M76" s="350"/>
      <c r="N76" s="351"/>
      <c r="O76" s="170">
        <f>O14+O34+O63</f>
        <v>8160142</v>
      </c>
      <c r="P76" s="352"/>
    </row>
    <row r="77" spans="1:16" ht="15.75" thickTop="1" x14ac:dyDescent="0.25">
      <c r="A77" s="321"/>
      <c r="B77" s="321"/>
      <c r="D77" s="321"/>
      <c r="G77" s="353"/>
      <c r="H77" s="353"/>
      <c r="I77" s="353"/>
      <c r="J77" s="353"/>
      <c r="K77" s="353"/>
      <c r="L77" s="353"/>
      <c r="M77" s="353"/>
      <c r="O77" s="124"/>
      <c r="P77" s="354"/>
    </row>
    <row r="78" spans="1:16" x14ac:dyDescent="0.25">
      <c r="O78" s="172"/>
    </row>
    <row r="79" spans="1:16" x14ac:dyDescent="0.25">
      <c r="A79" s="481" t="str">
        <f>+#REF!</f>
        <v>LIC.  MARICELA CHECO</v>
      </c>
      <c r="B79" s="481"/>
      <c r="C79" s="481"/>
      <c r="D79" s="481"/>
      <c r="E79" s="481"/>
      <c r="F79" s="481"/>
      <c r="G79" s="481"/>
      <c r="H79" s="481"/>
      <c r="I79" s="481"/>
      <c r="J79" s="481"/>
      <c r="K79" s="481"/>
      <c r="L79" s="481"/>
      <c r="M79" s="481" t="str">
        <f>+#REF!</f>
        <v xml:space="preserve">FERNANDO DURÁN </v>
      </c>
      <c r="N79" s="481"/>
      <c r="O79" s="481"/>
      <c r="P79" s="481"/>
    </row>
    <row r="80" spans="1:16" x14ac:dyDescent="0.25">
      <c r="A80" s="476" t="s">
        <v>49</v>
      </c>
      <c r="B80" s="476"/>
      <c r="C80" s="476"/>
      <c r="D80" s="476"/>
      <c r="E80" s="476"/>
      <c r="F80" s="476"/>
      <c r="G80" s="476"/>
      <c r="H80" s="476"/>
      <c r="I80" s="476"/>
      <c r="J80" s="476"/>
      <c r="K80" s="476"/>
      <c r="L80" s="476"/>
      <c r="M80" s="476" t="s">
        <v>190</v>
      </c>
      <c r="N80" s="476"/>
      <c r="O80" s="476"/>
      <c r="P80" s="476"/>
    </row>
    <row r="81" spans="1:16" x14ac:dyDescent="0.25">
      <c r="A81" s="476" t="str">
        <f>+#REF!</f>
        <v xml:space="preserve">Contralor </v>
      </c>
      <c r="B81" s="476"/>
      <c r="C81" s="476"/>
      <c r="D81" s="476"/>
      <c r="E81" s="476"/>
      <c r="F81" s="476"/>
      <c r="G81" s="476"/>
      <c r="H81" s="476"/>
      <c r="I81" s="476"/>
      <c r="J81" s="476"/>
      <c r="K81" s="476"/>
      <c r="L81" s="476"/>
      <c r="M81" s="476" t="str">
        <f>+#REF!</f>
        <v>ADMINSTRADOR GENERAL</v>
      </c>
      <c r="N81" s="476"/>
      <c r="O81" s="476"/>
      <c r="P81" s="476"/>
    </row>
  </sheetData>
  <mergeCells count="14">
    <mergeCell ref="A1:P1"/>
    <mergeCell ref="A2:P2"/>
    <mergeCell ref="A10:K10"/>
    <mergeCell ref="N10:P10"/>
    <mergeCell ref="A11:G11"/>
    <mergeCell ref="I11:M11"/>
    <mergeCell ref="A81:L81"/>
    <mergeCell ref="M81:P81"/>
    <mergeCell ref="M12:M13"/>
    <mergeCell ref="G76:K76"/>
    <mergeCell ref="A79:L79"/>
    <mergeCell ref="M79:P79"/>
    <mergeCell ref="A80:L80"/>
    <mergeCell ref="M80:P80"/>
  </mergeCells>
  <pageMargins left="0.7" right="0.7" top="0.75" bottom="0.75" header="0.3" footer="0.3"/>
  <ignoredErrors>
    <ignoredError sqref="A11:P13 B14:L30 L54:L72 A14" numberStoredAsText="1"/>
    <ignoredError sqref="O24:O46 O65:O69" formula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E1177-4EB7-4B52-90AB-25CD77AAF1AB}">
  <dimension ref="A1:P60"/>
  <sheetViews>
    <sheetView workbookViewId="0">
      <selection activeCell="U32" sqref="U32"/>
    </sheetView>
  </sheetViews>
  <sheetFormatPr baseColWidth="10" defaultRowHeight="15" x14ac:dyDescent="0.25"/>
  <cols>
    <col min="1" max="1" width="5.140625" style="63" customWidth="1"/>
    <col min="2" max="2" width="5.28515625" style="63" customWidth="1"/>
    <col min="3" max="3" width="5.5703125" style="63" bestFit="1" customWidth="1"/>
    <col min="4" max="4" width="8.7109375" style="63" customWidth="1"/>
    <col min="5" max="5" width="7.7109375" style="63" customWidth="1"/>
    <col min="6" max="6" width="6.28515625" style="63" bestFit="1" customWidth="1"/>
    <col min="7" max="7" width="7.7109375" style="63" customWidth="1"/>
    <col min="8" max="8" width="4.5703125" style="63" bestFit="1" customWidth="1"/>
    <col min="9" max="9" width="4.42578125" style="63" bestFit="1" customWidth="1"/>
    <col min="10" max="10" width="7.140625" style="63" bestFit="1" customWidth="1"/>
    <col min="11" max="11" width="7.28515625" style="63" bestFit="1" customWidth="1"/>
    <col min="12" max="12" width="4.140625" style="63" bestFit="1" customWidth="1"/>
    <col min="13" max="13" width="32.5703125" style="63" customWidth="1"/>
    <col min="14" max="14" width="13.42578125" style="63" customWidth="1"/>
    <col min="15" max="15" width="24.42578125" style="63" customWidth="1"/>
    <col min="16" max="16" width="8.42578125" style="63" bestFit="1" customWidth="1"/>
  </cols>
  <sheetData>
    <row r="1" spans="1:16" ht="15.75" thickBot="1" x14ac:dyDescent="0.3"/>
    <row r="2" spans="1:16" x14ac:dyDescent="0.25">
      <c r="A2" s="417" t="s">
        <v>227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9"/>
    </row>
    <row r="3" spans="1:16" x14ac:dyDescent="0.25">
      <c r="A3" s="420" t="s">
        <v>54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2"/>
    </row>
    <row r="4" spans="1:16" ht="18.75" x14ac:dyDescent="0.4">
      <c r="A4" s="65"/>
      <c r="O4" s="66" t="s">
        <v>55</v>
      </c>
      <c r="P4" s="67"/>
    </row>
    <row r="5" spans="1:16" x14ac:dyDescent="0.25">
      <c r="A5" s="65"/>
      <c r="P5" s="67"/>
    </row>
    <row r="6" spans="1:16" x14ac:dyDescent="0.25">
      <c r="A6" s="68" t="s">
        <v>56</v>
      </c>
      <c r="N6" s="69" t="str">
        <f>+#REF!</f>
        <v xml:space="preserve"> REGISTRO INTERNO DIGEPRES</v>
      </c>
      <c r="P6" s="67"/>
    </row>
    <row r="7" spans="1:16" x14ac:dyDescent="0.25">
      <c r="A7" s="68" t="s">
        <v>57</v>
      </c>
      <c r="N7" s="69" t="s">
        <v>5</v>
      </c>
      <c r="P7" s="67"/>
    </row>
    <row r="8" spans="1:16" x14ac:dyDescent="0.25">
      <c r="A8" s="68" t="str">
        <f>+#REF!</f>
        <v>MES: MAYO</v>
      </c>
      <c r="N8" s="69" t="s">
        <v>7</v>
      </c>
      <c r="P8" s="67"/>
    </row>
    <row r="9" spans="1:16" ht="15.75" thickBot="1" x14ac:dyDescent="0.3">
      <c r="A9" s="355" t="str">
        <f>[1]Hoja1!B9</f>
        <v>AÑO : 2026</v>
      </c>
      <c r="B9" s="70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 t="s">
        <v>9</v>
      </c>
      <c r="O9" s="71"/>
      <c r="P9" s="72"/>
    </row>
    <row r="10" spans="1:16" ht="15.75" thickBot="1" x14ac:dyDescent="0.3">
      <c r="A10" s="259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260"/>
      <c r="O10" s="130"/>
      <c r="P10" s="261"/>
    </row>
    <row r="11" spans="1:16" x14ac:dyDescent="0.25">
      <c r="A11" s="498" t="s">
        <v>58</v>
      </c>
      <c r="B11" s="499"/>
      <c r="C11" s="499"/>
      <c r="D11" s="499"/>
      <c r="E11" s="499"/>
      <c r="F11" s="499"/>
      <c r="G11" s="499"/>
      <c r="H11" s="499"/>
      <c r="I11" s="499"/>
      <c r="J11" s="499"/>
      <c r="K11" s="499"/>
      <c r="L11" s="356"/>
      <c r="M11" s="356"/>
      <c r="N11" s="500" t="s">
        <v>59</v>
      </c>
      <c r="O11" s="499"/>
      <c r="P11" s="501"/>
    </row>
    <row r="12" spans="1:16" x14ac:dyDescent="0.25">
      <c r="A12" s="502" t="s">
        <v>15</v>
      </c>
      <c r="B12" s="503"/>
      <c r="C12" s="503"/>
      <c r="D12" s="503"/>
      <c r="E12" s="503"/>
      <c r="F12" s="503"/>
      <c r="G12" s="504"/>
      <c r="H12" s="357"/>
      <c r="I12" s="505" t="s">
        <v>60</v>
      </c>
      <c r="J12" s="506"/>
      <c r="K12" s="506"/>
      <c r="L12" s="506"/>
      <c r="M12" s="507"/>
      <c r="N12" s="180" t="s">
        <v>61</v>
      </c>
      <c r="O12" s="181" t="s">
        <v>62</v>
      </c>
      <c r="P12" s="182" t="s">
        <v>63</v>
      </c>
    </row>
    <row r="13" spans="1:16" x14ac:dyDescent="0.25">
      <c r="A13" s="78"/>
      <c r="B13" s="81" t="s">
        <v>64</v>
      </c>
      <c r="C13" s="80"/>
      <c r="D13" s="81"/>
      <c r="E13" s="80"/>
      <c r="F13" s="81"/>
      <c r="G13" s="80"/>
      <c r="H13" s="81"/>
      <c r="I13" s="83"/>
      <c r="J13" s="81"/>
      <c r="K13" s="81"/>
      <c r="L13" s="81"/>
      <c r="M13" s="410"/>
      <c r="N13" s="84"/>
      <c r="O13" s="85"/>
      <c r="P13" s="86"/>
    </row>
    <row r="14" spans="1:16" ht="15.75" thickBot="1" x14ac:dyDescent="0.3">
      <c r="A14" s="87" t="s">
        <v>65</v>
      </c>
      <c r="B14" s="88" t="s">
        <v>65</v>
      </c>
      <c r="C14" s="89" t="s">
        <v>66</v>
      </c>
      <c r="D14" s="88" t="s">
        <v>67</v>
      </c>
      <c r="E14" s="89" t="s">
        <v>68</v>
      </c>
      <c r="F14" s="88" t="s">
        <v>69</v>
      </c>
      <c r="G14" s="89" t="s">
        <v>139</v>
      </c>
      <c r="H14" s="88" t="s">
        <v>71</v>
      </c>
      <c r="I14" s="274" t="s">
        <v>72</v>
      </c>
      <c r="J14" s="88" t="s">
        <v>73</v>
      </c>
      <c r="K14" s="88" t="s">
        <v>158</v>
      </c>
      <c r="L14" s="88" t="s">
        <v>75</v>
      </c>
      <c r="M14" s="439"/>
      <c r="N14" s="358" t="s">
        <v>22</v>
      </c>
      <c r="O14" s="359" t="s">
        <v>23</v>
      </c>
      <c r="P14" s="360" t="s">
        <v>24</v>
      </c>
    </row>
    <row r="15" spans="1:16" x14ac:dyDescent="0.25">
      <c r="A15" s="94" t="s">
        <v>76</v>
      </c>
      <c r="B15" s="95" t="s">
        <v>77</v>
      </c>
      <c r="C15" s="96"/>
      <c r="D15" s="97" t="s">
        <v>77</v>
      </c>
      <c r="E15" s="96"/>
      <c r="F15" s="151" t="s">
        <v>78</v>
      </c>
      <c r="G15" s="152">
        <v>9998</v>
      </c>
      <c r="H15" s="96">
        <v>2</v>
      </c>
      <c r="I15" s="151">
        <v>4</v>
      </c>
      <c r="J15" s="96"/>
      <c r="K15" s="361"/>
      <c r="L15" s="361"/>
      <c r="M15" s="96" t="s">
        <v>228</v>
      </c>
      <c r="N15" s="151"/>
      <c r="O15" s="362">
        <f>+O16</f>
        <v>45329396</v>
      </c>
      <c r="P15" s="363"/>
    </row>
    <row r="16" spans="1:16" x14ac:dyDescent="0.25">
      <c r="A16" s="108"/>
      <c r="B16" s="109"/>
      <c r="C16" s="110"/>
      <c r="D16" s="111"/>
      <c r="E16" s="110"/>
      <c r="G16" s="156"/>
      <c r="H16" s="110">
        <v>2</v>
      </c>
      <c r="I16" s="63">
        <v>4</v>
      </c>
      <c r="J16" s="158">
        <v>1</v>
      </c>
      <c r="K16" s="160"/>
      <c r="L16" s="160"/>
      <c r="M16" s="158" t="s">
        <v>229</v>
      </c>
      <c r="N16" s="104"/>
      <c r="O16" s="287">
        <f>+O17+O19+O20</f>
        <v>45329396</v>
      </c>
      <c r="P16" s="364"/>
    </row>
    <row r="17" spans="1:16" x14ac:dyDescent="0.25">
      <c r="A17" s="108"/>
      <c r="B17" s="109"/>
      <c r="C17" s="110"/>
      <c r="D17" s="111"/>
      <c r="E17" s="110"/>
      <c r="G17" s="156"/>
      <c r="H17" s="110">
        <v>2</v>
      </c>
      <c r="I17" s="63">
        <v>4</v>
      </c>
      <c r="J17" s="110">
        <v>1</v>
      </c>
      <c r="K17" s="160">
        <v>1</v>
      </c>
      <c r="L17" s="161"/>
      <c r="M17" s="158" t="s">
        <v>230</v>
      </c>
      <c r="O17" s="287">
        <f>+O18</f>
        <v>45329396</v>
      </c>
      <c r="P17" s="365"/>
    </row>
    <row r="18" spans="1:16" x14ac:dyDescent="0.25">
      <c r="A18" s="108"/>
      <c r="B18" s="109"/>
      <c r="C18" s="110"/>
      <c r="D18" s="111"/>
      <c r="E18" s="110"/>
      <c r="G18" s="156"/>
      <c r="H18" s="110">
        <v>2</v>
      </c>
      <c r="I18" s="63">
        <v>4</v>
      </c>
      <c r="J18" s="110">
        <v>1</v>
      </c>
      <c r="K18" s="161">
        <v>1</v>
      </c>
      <c r="L18" s="249" t="s">
        <v>28</v>
      </c>
      <c r="M18" s="110" t="s">
        <v>231</v>
      </c>
      <c r="N18" s="104"/>
      <c r="O18" s="286">
        <f>ROUND(#REF!,0)+2</f>
        <v>45329396</v>
      </c>
      <c r="P18" s="364"/>
    </row>
    <row r="19" spans="1:16" hidden="1" x14ac:dyDescent="0.25">
      <c r="A19" s="108"/>
      <c r="B19" s="109"/>
      <c r="C19" s="110"/>
      <c r="D19" s="111"/>
      <c r="E19" s="110"/>
      <c r="G19" s="156"/>
      <c r="H19" s="110">
        <v>2</v>
      </c>
      <c r="I19" s="161">
        <v>4</v>
      </c>
      <c r="J19" s="160">
        <v>1</v>
      </c>
      <c r="K19" s="161">
        <v>2</v>
      </c>
      <c r="L19" s="249"/>
      <c r="M19" s="158" t="s">
        <v>232</v>
      </c>
      <c r="N19" s="104"/>
      <c r="O19" s="287">
        <f>O20+O21</f>
        <v>0</v>
      </c>
      <c r="P19" s="364"/>
    </row>
    <row r="20" spans="1:16" hidden="1" x14ac:dyDescent="0.25">
      <c r="A20" s="108"/>
      <c r="B20" s="109"/>
      <c r="C20" s="110"/>
      <c r="D20" s="111"/>
      <c r="E20" s="110"/>
      <c r="G20" s="156"/>
      <c r="H20" s="110">
        <v>2</v>
      </c>
      <c r="I20" s="161">
        <v>4</v>
      </c>
      <c r="J20" s="161">
        <v>1</v>
      </c>
      <c r="K20" s="161">
        <v>4</v>
      </c>
      <c r="L20" s="249"/>
      <c r="M20" s="110" t="s">
        <v>233</v>
      </c>
      <c r="O20" s="286">
        <f>#REF!</f>
        <v>0</v>
      </c>
      <c r="P20" s="365"/>
    </row>
    <row r="21" spans="1:16" hidden="1" x14ac:dyDescent="0.25">
      <c r="A21" s="108"/>
      <c r="B21" s="109"/>
      <c r="C21" s="110"/>
      <c r="D21" s="111"/>
      <c r="E21" s="110"/>
      <c r="G21" s="156"/>
      <c r="H21" s="110">
        <v>2</v>
      </c>
      <c r="I21" s="161">
        <v>4</v>
      </c>
      <c r="J21" s="161">
        <v>1</v>
      </c>
      <c r="K21" s="161">
        <v>2</v>
      </c>
      <c r="L21" s="249" t="s">
        <v>34</v>
      </c>
      <c r="M21" s="110" t="s">
        <v>234</v>
      </c>
      <c r="O21" s="366">
        <f>#REF!</f>
        <v>0</v>
      </c>
      <c r="P21" s="365"/>
    </row>
    <row r="22" spans="1:16" x14ac:dyDescent="0.25">
      <c r="A22" s="108"/>
      <c r="B22" s="109"/>
      <c r="C22" s="110"/>
      <c r="D22" s="111"/>
      <c r="E22" s="110"/>
      <c r="G22" s="156">
        <v>9998</v>
      </c>
      <c r="H22" s="158">
        <v>4</v>
      </c>
      <c r="I22" s="160">
        <v>2</v>
      </c>
      <c r="J22" s="160"/>
      <c r="K22" s="160"/>
      <c r="L22" s="160"/>
      <c r="M22" s="158" t="s">
        <v>235</v>
      </c>
      <c r="N22" s="104"/>
      <c r="O22" s="287">
        <f>+O23</f>
        <v>220797179.76000023</v>
      </c>
      <c r="P22" s="365"/>
    </row>
    <row r="23" spans="1:16" x14ac:dyDescent="0.25">
      <c r="A23" s="108"/>
      <c r="B23" s="109"/>
      <c r="C23" s="110"/>
      <c r="D23" s="111"/>
      <c r="E23" s="110"/>
      <c r="G23" s="156"/>
      <c r="H23" s="110">
        <v>4</v>
      </c>
      <c r="I23" s="63">
        <v>2</v>
      </c>
      <c r="J23" s="110">
        <v>1</v>
      </c>
      <c r="K23" s="161">
        <v>1</v>
      </c>
      <c r="L23" s="249" t="s">
        <v>28</v>
      </c>
      <c r="M23" s="110" t="s">
        <v>236</v>
      </c>
      <c r="O23" s="286">
        <f>#REF!</f>
        <v>220797179.76000023</v>
      </c>
      <c r="P23" s="365"/>
    </row>
    <row r="24" spans="1:16" hidden="1" x14ac:dyDescent="0.25">
      <c r="A24" s="108"/>
      <c r="B24" s="109"/>
      <c r="C24" s="110"/>
      <c r="D24" s="111"/>
      <c r="E24" s="110"/>
      <c r="G24" s="156"/>
      <c r="H24" s="110">
        <v>4</v>
      </c>
      <c r="I24" s="104">
        <v>1</v>
      </c>
      <c r="J24" s="158">
        <v>1</v>
      </c>
      <c r="K24" s="160">
        <v>1</v>
      </c>
      <c r="L24" s="248"/>
      <c r="M24" s="158" t="s">
        <v>237</v>
      </c>
      <c r="O24" s="287">
        <f>+O27+O30</f>
        <v>0</v>
      </c>
      <c r="P24" s="365"/>
    </row>
    <row r="25" spans="1:16" x14ac:dyDescent="0.25">
      <c r="A25" s="108"/>
      <c r="B25" s="109"/>
      <c r="C25" s="110"/>
      <c r="D25" s="111"/>
      <c r="E25" s="110"/>
      <c r="G25" s="156"/>
      <c r="H25" s="110"/>
      <c r="J25" s="110"/>
      <c r="K25" s="161"/>
      <c r="L25" s="249"/>
      <c r="M25" s="110"/>
      <c r="O25" s="286"/>
      <c r="P25" s="365"/>
    </row>
    <row r="26" spans="1:16" x14ac:dyDescent="0.25">
      <c r="A26" s="108"/>
      <c r="B26" s="109"/>
      <c r="C26" s="110"/>
      <c r="D26" s="111"/>
      <c r="E26" s="110"/>
      <c r="G26" s="156"/>
      <c r="H26" s="110"/>
      <c r="J26" s="110"/>
      <c r="K26" s="161"/>
      <c r="L26" s="161"/>
      <c r="M26" s="110"/>
      <c r="O26" s="286">
        <f>#REF!</f>
        <v>220797179.76000023</v>
      </c>
      <c r="P26" s="365"/>
    </row>
    <row r="27" spans="1:16" hidden="1" x14ac:dyDescent="0.25">
      <c r="A27" s="108"/>
      <c r="B27" s="109"/>
      <c r="C27" s="110"/>
      <c r="D27" s="111"/>
      <c r="E27" s="110"/>
      <c r="G27" s="156">
        <v>9998</v>
      </c>
      <c r="H27" s="110">
        <v>2</v>
      </c>
      <c r="I27" s="104">
        <v>9</v>
      </c>
      <c r="J27" s="158"/>
      <c r="K27" s="160"/>
      <c r="L27" s="160"/>
      <c r="M27" s="110" t="s">
        <v>238</v>
      </c>
      <c r="N27" s="104"/>
      <c r="O27" s="286">
        <f>#REF!-O30</f>
        <v>0</v>
      </c>
      <c r="P27" s="364"/>
    </row>
    <row r="28" spans="1:16" hidden="1" x14ac:dyDescent="0.25">
      <c r="A28" s="108"/>
      <c r="B28" s="109"/>
      <c r="C28" s="110"/>
      <c r="D28" s="111"/>
      <c r="E28" s="110"/>
      <c r="G28" s="156"/>
      <c r="H28" s="110">
        <v>2</v>
      </c>
      <c r="I28" s="63">
        <v>9</v>
      </c>
      <c r="J28" s="158">
        <v>3</v>
      </c>
      <c r="K28" s="160"/>
      <c r="L28" s="160"/>
      <c r="M28" s="110" t="s">
        <v>238</v>
      </c>
      <c r="N28" s="104"/>
      <c r="O28" s="287">
        <f>+O29</f>
        <v>0</v>
      </c>
      <c r="P28" s="364"/>
    </row>
    <row r="29" spans="1:16" hidden="1" x14ac:dyDescent="0.25">
      <c r="A29" s="108"/>
      <c r="B29" s="109"/>
      <c r="C29" s="110"/>
      <c r="D29" s="111"/>
      <c r="E29" s="110"/>
      <c r="G29" s="156"/>
      <c r="H29" s="110">
        <v>2</v>
      </c>
      <c r="I29" s="63">
        <v>9</v>
      </c>
      <c r="J29" s="110">
        <v>3</v>
      </c>
      <c r="K29" s="161">
        <v>1</v>
      </c>
      <c r="L29" s="161"/>
      <c r="M29" s="110" t="s">
        <v>238</v>
      </c>
      <c r="O29" s="286">
        <v>0</v>
      </c>
      <c r="P29" s="365"/>
    </row>
    <row r="30" spans="1:16" hidden="1" x14ac:dyDescent="0.25">
      <c r="A30" s="108"/>
      <c r="B30" s="109"/>
      <c r="C30" s="110"/>
      <c r="D30" s="111"/>
      <c r="E30" s="110"/>
      <c r="G30" s="156">
        <v>100</v>
      </c>
      <c r="H30" s="110">
        <v>2</v>
      </c>
      <c r="I30" s="63">
        <v>9</v>
      </c>
      <c r="J30" s="110">
        <v>3</v>
      </c>
      <c r="K30" s="161">
        <v>1</v>
      </c>
      <c r="L30" s="161"/>
      <c r="M30" s="110" t="s">
        <v>238</v>
      </c>
      <c r="O30" s="286">
        <f>+[1]Hoja1!I21-#REF!</f>
        <v>0</v>
      </c>
      <c r="P30" s="365"/>
    </row>
    <row r="31" spans="1:16" x14ac:dyDescent="0.25">
      <c r="A31" s="108"/>
      <c r="B31" s="109"/>
      <c r="C31" s="110"/>
      <c r="D31" s="111"/>
      <c r="E31" s="110"/>
      <c r="G31" s="156"/>
      <c r="H31" s="110"/>
      <c r="J31" s="110"/>
      <c r="K31" s="161"/>
      <c r="L31" s="161"/>
      <c r="M31" s="110"/>
      <c r="O31" s="286"/>
      <c r="P31" s="365"/>
    </row>
    <row r="32" spans="1:16" x14ac:dyDescent="0.25">
      <c r="A32" s="108"/>
      <c r="B32" s="109"/>
      <c r="C32" s="110"/>
      <c r="D32" s="111"/>
      <c r="E32" s="110"/>
      <c r="G32" s="156"/>
      <c r="H32" s="110"/>
      <c r="J32" s="110"/>
      <c r="K32" s="161"/>
      <c r="L32" s="161"/>
      <c r="M32" s="110"/>
      <c r="O32" s="286"/>
      <c r="P32" s="365"/>
    </row>
    <row r="33" spans="1:16" x14ac:dyDescent="0.25">
      <c r="A33" s="108"/>
      <c r="B33" s="109"/>
      <c r="C33" s="110"/>
      <c r="D33" s="111"/>
      <c r="E33" s="110"/>
      <c r="G33" s="156"/>
      <c r="H33" s="110"/>
      <c r="J33" s="110"/>
      <c r="K33" s="161"/>
      <c r="L33" s="161"/>
      <c r="M33" s="110"/>
      <c r="O33" s="286"/>
      <c r="P33" s="365"/>
    </row>
    <row r="34" spans="1:16" x14ac:dyDescent="0.25">
      <c r="A34" s="108"/>
      <c r="B34" s="109"/>
      <c r="C34" s="110"/>
      <c r="D34" s="111"/>
      <c r="E34" s="110"/>
      <c r="G34" s="156"/>
      <c r="H34" s="110"/>
      <c r="J34" s="110"/>
      <c r="K34" s="161"/>
      <c r="L34" s="161"/>
      <c r="M34" s="110"/>
      <c r="O34" s="286"/>
      <c r="P34" s="365"/>
    </row>
    <row r="35" spans="1:16" x14ac:dyDescent="0.25">
      <c r="A35" s="108"/>
      <c r="B35" s="109"/>
      <c r="C35" s="110"/>
      <c r="D35" s="111"/>
      <c r="E35" s="110"/>
      <c r="G35" s="156"/>
      <c r="H35" s="110"/>
      <c r="J35" s="110"/>
      <c r="K35" s="161"/>
      <c r="L35" s="161"/>
      <c r="M35" s="110"/>
      <c r="O35" s="286"/>
      <c r="P35" s="365"/>
    </row>
    <row r="36" spans="1:16" x14ac:dyDescent="0.25">
      <c r="A36" s="108"/>
      <c r="B36" s="109"/>
      <c r="C36" s="110"/>
      <c r="D36" s="111"/>
      <c r="E36" s="110"/>
      <c r="F36" s="110"/>
      <c r="H36" s="110"/>
      <c r="J36" s="110"/>
      <c r="K36" s="161"/>
      <c r="L36" s="161"/>
      <c r="M36" s="110"/>
      <c r="O36" s="286"/>
      <c r="P36" s="365"/>
    </row>
    <row r="37" spans="1:16" x14ac:dyDescent="0.25">
      <c r="A37" s="108"/>
      <c r="B37" s="109"/>
      <c r="C37" s="110"/>
      <c r="D37" s="111"/>
      <c r="E37" s="110"/>
      <c r="F37" s="110"/>
      <c r="H37" s="110"/>
      <c r="J37" s="110"/>
      <c r="K37" s="161"/>
      <c r="L37" s="161"/>
      <c r="M37" s="110"/>
      <c r="O37" s="286"/>
      <c r="P37" s="365"/>
    </row>
    <row r="38" spans="1:16" x14ac:dyDescent="0.25">
      <c r="A38" s="108"/>
      <c r="B38" s="109"/>
      <c r="C38" s="110"/>
      <c r="D38" s="111"/>
      <c r="E38" s="110"/>
      <c r="F38" s="110"/>
      <c r="H38" s="110"/>
      <c r="J38" s="110"/>
      <c r="K38" s="110"/>
      <c r="L38" s="110"/>
      <c r="M38" s="110"/>
      <c r="O38" s="286"/>
      <c r="P38" s="365"/>
    </row>
    <row r="39" spans="1:16" x14ac:dyDescent="0.25">
      <c r="A39" s="108"/>
      <c r="B39" s="109"/>
      <c r="C39" s="110"/>
      <c r="D39" s="111"/>
      <c r="E39" s="110"/>
      <c r="F39" s="110"/>
      <c r="H39" s="110"/>
      <c r="J39" s="156"/>
      <c r="K39" s="110"/>
      <c r="L39" s="110"/>
      <c r="M39" s="110"/>
      <c r="O39" s="286"/>
      <c r="P39" s="365"/>
    </row>
    <row r="40" spans="1:16" ht="15.75" thickBot="1" x14ac:dyDescent="0.3">
      <c r="A40" s="126"/>
      <c r="B40" s="127"/>
      <c r="C40" s="128"/>
      <c r="D40" s="129"/>
      <c r="E40" s="128"/>
      <c r="F40" s="128"/>
      <c r="G40" s="130"/>
      <c r="H40" s="128"/>
      <c r="I40" s="130"/>
      <c r="J40" s="163"/>
      <c r="K40" s="128"/>
      <c r="L40" s="128"/>
      <c r="M40" s="128"/>
      <c r="N40" s="130"/>
      <c r="O40" s="367"/>
      <c r="P40" s="368"/>
    </row>
    <row r="41" spans="1:16" ht="15.75" thickBot="1" x14ac:dyDescent="0.3">
      <c r="A41" s="164"/>
      <c r="B41" s="165"/>
      <c r="C41" s="166"/>
      <c r="D41" s="167"/>
      <c r="E41" s="166"/>
      <c r="F41" s="166"/>
      <c r="G41" s="412" t="s">
        <v>153</v>
      </c>
      <c r="H41" s="412"/>
      <c r="I41" s="412"/>
      <c r="J41" s="412"/>
      <c r="K41" s="470"/>
      <c r="L41" s="168"/>
      <c r="M41" s="168"/>
      <c r="N41" s="369"/>
      <c r="O41" s="171">
        <f>O15+O22+O24</f>
        <v>266126575.76000023</v>
      </c>
      <c r="P41" s="256"/>
    </row>
    <row r="42" spans="1:16" ht="15.75" thickTop="1" x14ac:dyDescent="0.25"/>
    <row r="43" spans="1:16" x14ac:dyDescent="0.25">
      <c r="A43" s="104" t="s">
        <v>239</v>
      </c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370">
        <f>+#REF!+#REF!+#REF!+#REF!+#REF!+#REF!</f>
        <v>2852364884.3400002</v>
      </c>
      <c r="P43" s="370"/>
    </row>
    <row r="44" spans="1:16" x14ac:dyDescent="0.25">
      <c r="A44" s="104"/>
      <c r="B44" s="104"/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290">
        <f>+O43-[1]Hoja1!I53</f>
        <v>0.34000015258789063</v>
      </c>
      <c r="P44" s="370"/>
    </row>
    <row r="45" spans="1:16" x14ac:dyDescent="0.25">
      <c r="A45" s="323"/>
      <c r="B45" s="323"/>
      <c r="C45" s="323"/>
      <c r="D45" s="323"/>
      <c r="E45" s="323"/>
      <c r="F45" s="323"/>
      <c r="G45" s="323"/>
      <c r="H45" s="323"/>
      <c r="I45" s="323"/>
      <c r="J45" s="323"/>
      <c r="K45" s="323"/>
      <c r="L45" s="323"/>
      <c r="M45" s="323"/>
      <c r="N45" s="323"/>
      <c r="O45" s="371"/>
      <c r="P45" s="371"/>
    </row>
    <row r="46" spans="1:16" x14ac:dyDescent="0.25">
      <c r="A46" s="323"/>
      <c r="B46" s="323"/>
      <c r="C46" s="323"/>
      <c r="D46" s="323"/>
      <c r="E46" s="323"/>
      <c r="F46" s="323"/>
      <c r="G46" s="323"/>
      <c r="H46" s="323"/>
      <c r="I46" s="323"/>
      <c r="J46" s="323"/>
      <c r="K46" s="323"/>
      <c r="L46" s="323"/>
      <c r="M46" s="323"/>
      <c r="N46" s="323"/>
      <c r="O46" s="372"/>
      <c r="P46" s="371"/>
    </row>
    <row r="47" spans="1:16" x14ac:dyDescent="0.25">
      <c r="A47" s="323"/>
      <c r="B47" s="323"/>
      <c r="C47" s="323"/>
      <c r="D47" s="323"/>
      <c r="E47" s="323"/>
      <c r="F47" s="323"/>
      <c r="G47" s="323"/>
      <c r="H47" s="323"/>
      <c r="I47" s="323"/>
      <c r="J47" s="323"/>
      <c r="K47" s="323"/>
      <c r="L47" s="323"/>
      <c r="M47" s="323"/>
      <c r="N47" s="323"/>
      <c r="O47" s="371"/>
      <c r="P47" s="371"/>
    </row>
    <row r="48" spans="1:16" x14ac:dyDescent="0.25">
      <c r="A48" s="323"/>
      <c r="B48" s="323"/>
      <c r="C48" s="323"/>
      <c r="D48" s="323"/>
      <c r="E48" s="323"/>
      <c r="F48" s="323"/>
      <c r="G48" s="323"/>
      <c r="H48" s="323"/>
      <c r="I48" s="323"/>
      <c r="J48" s="323"/>
      <c r="K48" s="323"/>
      <c r="L48" s="323"/>
      <c r="M48" s="323"/>
      <c r="N48" s="323"/>
      <c r="O48" s="371"/>
      <c r="P48" s="371"/>
    </row>
    <row r="49" spans="1:16" x14ac:dyDescent="0.25">
      <c r="A49" s="104"/>
      <c r="B49" s="10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290"/>
      <c r="P49" s="370"/>
    </row>
    <row r="50" spans="1:16" x14ac:dyDescent="0.25">
      <c r="A50" s="104"/>
      <c r="B50" s="10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290"/>
      <c r="P50" s="370"/>
    </row>
    <row r="51" spans="1:16" x14ac:dyDescent="0.25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290"/>
      <c r="P51" s="370"/>
    </row>
    <row r="52" spans="1:16" x14ac:dyDescent="0.25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290"/>
      <c r="P52" s="370"/>
    </row>
    <row r="53" spans="1:16" x14ac:dyDescent="0.25">
      <c r="A53" s="104"/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290"/>
      <c r="P53" s="370"/>
    </row>
    <row r="54" spans="1:16" x14ac:dyDescent="0.25">
      <c r="A54" s="104"/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290"/>
      <c r="P54" s="370"/>
    </row>
    <row r="55" spans="1:16" x14ac:dyDescent="0.25">
      <c r="O55" s="173"/>
    </row>
    <row r="56" spans="1:16" x14ac:dyDescent="0.25">
      <c r="A56" s="413" t="str">
        <f>+#REF!</f>
        <v>LIC.  MARICELA CHECO</v>
      </c>
      <c r="B56" s="413"/>
      <c r="C56" s="413"/>
      <c r="D56" s="413"/>
      <c r="E56" s="413"/>
      <c r="F56" s="413"/>
      <c r="G56" s="413"/>
      <c r="H56" s="413"/>
      <c r="I56" s="413"/>
      <c r="J56" s="413"/>
      <c r="K56" s="413"/>
      <c r="L56" s="413"/>
      <c r="M56" s="413" t="str">
        <f>+#REF!</f>
        <v xml:space="preserve">FERNANDO DURÁN </v>
      </c>
      <c r="N56" s="413"/>
      <c r="O56" s="413"/>
      <c r="P56" s="413"/>
    </row>
    <row r="57" spans="1:16" x14ac:dyDescent="0.25">
      <c r="A57" s="402" t="s">
        <v>49</v>
      </c>
      <c r="B57" s="402"/>
      <c r="C57" s="402"/>
      <c r="D57" s="402"/>
      <c r="E57" s="402"/>
      <c r="F57" s="402"/>
      <c r="G57" s="402"/>
      <c r="H57" s="402"/>
      <c r="I57" s="402"/>
      <c r="J57" s="402"/>
      <c r="K57" s="402"/>
      <c r="L57" s="402"/>
      <c r="M57" s="402" t="s">
        <v>190</v>
      </c>
      <c r="N57" s="402"/>
      <c r="O57" s="402"/>
      <c r="P57" s="402"/>
    </row>
    <row r="58" spans="1:16" x14ac:dyDescent="0.25">
      <c r="B58" s="373"/>
      <c r="C58" s="373"/>
      <c r="D58" s="402" t="str">
        <f>+#REF!</f>
        <v xml:space="preserve">Contralor </v>
      </c>
      <c r="E58" s="402"/>
      <c r="F58" s="402"/>
      <c r="G58" s="402"/>
      <c r="H58" s="402"/>
      <c r="I58" s="402"/>
      <c r="J58" s="402"/>
      <c r="K58" s="373"/>
      <c r="L58" s="373"/>
      <c r="M58" s="402" t="str">
        <f>+#REF!</f>
        <v>ADMINSTRADOR GENERAL</v>
      </c>
      <c r="N58" s="402"/>
      <c r="O58" s="402"/>
      <c r="P58" s="402"/>
    </row>
    <row r="60" spans="1:16" x14ac:dyDescent="0.25">
      <c r="P60" s="173"/>
    </row>
  </sheetData>
  <mergeCells count="14">
    <mergeCell ref="A2:P2"/>
    <mergeCell ref="A3:P3"/>
    <mergeCell ref="A11:K11"/>
    <mergeCell ref="N11:P11"/>
    <mergeCell ref="A12:G12"/>
    <mergeCell ref="I12:M12"/>
    <mergeCell ref="D58:J58"/>
    <mergeCell ref="M58:P58"/>
    <mergeCell ref="M13:M14"/>
    <mergeCell ref="G41:K41"/>
    <mergeCell ref="A56:L56"/>
    <mergeCell ref="M56:P56"/>
    <mergeCell ref="A57:L57"/>
    <mergeCell ref="M57:P57"/>
  </mergeCells>
  <pageMargins left="0.7" right="0.7" top="0.75" bottom="0.75" header="0.3" footer="0.3"/>
  <ignoredErrors>
    <ignoredError sqref="A12:P15 L18:L25" numberStoredAsText="1"/>
    <ignoredError sqref="O16" formula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35D8C-2018-492F-B4C1-8009C88EDE33}">
  <dimension ref="A1:P147"/>
  <sheetViews>
    <sheetView workbookViewId="0">
      <selection activeCell="Q110" sqref="Q110"/>
    </sheetView>
  </sheetViews>
  <sheetFormatPr baseColWidth="10" defaultRowHeight="15" x14ac:dyDescent="0.25"/>
  <cols>
    <col min="1" max="1" width="12" style="63" customWidth="1"/>
    <col min="2" max="2" width="5.7109375" style="63" bestFit="1" customWidth="1"/>
    <col min="3" max="3" width="5" style="63" customWidth="1"/>
    <col min="4" max="4" width="8.7109375" style="63" customWidth="1"/>
    <col min="5" max="5" width="7.7109375" style="63" customWidth="1"/>
    <col min="6" max="6" width="6" style="63" customWidth="1"/>
    <col min="7" max="8" width="6.42578125" style="63" customWidth="1"/>
    <col min="9" max="9" width="4.140625" style="63" customWidth="1"/>
    <col min="10" max="10" width="6.5703125" style="63" customWidth="1"/>
    <col min="11" max="11" width="8.42578125" style="63" customWidth="1"/>
    <col min="12" max="12" width="6.7109375" style="63" customWidth="1"/>
    <col min="13" max="13" width="38.85546875" style="63" customWidth="1"/>
    <col min="14" max="14" width="12.5703125" style="63" customWidth="1"/>
    <col min="15" max="15" width="14.7109375" style="63" customWidth="1"/>
    <col min="16" max="16" width="14.5703125" style="63" customWidth="1"/>
  </cols>
  <sheetData>
    <row r="1" spans="1:16" ht="15.75" thickBot="1" x14ac:dyDescent="0.3"/>
    <row r="2" spans="1:16" x14ac:dyDescent="0.25">
      <c r="A2" s="417" t="s">
        <v>240</v>
      </c>
      <c r="B2" s="418"/>
      <c r="C2" s="418"/>
      <c r="D2" s="418"/>
      <c r="E2" s="418"/>
      <c r="F2" s="418"/>
      <c r="G2" s="418"/>
      <c r="H2" s="418"/>
      <c r="I2" s="418"/>
      <c r="J2" s="418"/>
      <c r="K2" s="418"/>
      <c r="L2" s="418"/>
      <c r="M2" s="418"/>
      <c r="N2" s="418"/>
      <c r="O2" s="418"/>
      <c r="P2" s="419"/>
    </row>
    <row r="3" spans="1:16" x14ac:dyDescent="0.25">
      <c r="A3" s="420" t="s">
        <v>54</v>
      </c>
      <c r="B3" s="421"/>
      <c r="C3" s="421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2"/>
    </row>
    <row r="4" spans="1:16" ht="18.75" x14ac:dyDescent="0.4">
      <c r="A4" s="65"/>
      <c r="O4" s="66" t="s">
        <v>55</v>
      </c>
      <c r="P4" s="67"/>
    </row>
    <row r="5" spans="1:16" x14ac:dyDescent="0.25">
      <c r="A5" s="65"/>
      <c r="P5" s="67"/>
    </row>
    <row r="6" spans="1:16" x14ac:dyDescent="0.25">
      <c r="A6" s="68" t="s">
        <v>56</v>
      </c>
      <c r="N6" s="69" t="str">
        <f>+#REF!</f>
        <v xml:space="preserve"> REGISTRO INTERNO DIGEPRES</v>
      </c>
      <c r="P6" s="67"/>
    </row>
    <row r="7" spans="1:16" x14ac:dyDescent="0.25">
      <c r="A7" s="68" t="s">
        <v>57</v>
      </c>
      <c r="N7" s="69" t="s">
        <v>5</v>
      </c>
      <c r="P7" s="67"/>
    </row>
    <row r="8" spans="1:16" x14ac:dyDescent="0.25">
      <c r="A8" s="68" t="str">
        <f>+[1]Hoja1!B8</f>
        <v>MES: MAYO</v>
      </c>
      <c r="N8" s="69" t="s">
        <v>7</v>
      </c>
      <c r="P8" s="67"/>
    </row>
    <row r="9" spans="1:16" ht="15.75" thickBot="1" x14ac:dyDescent="0.3">
      <c r="A9" s="70" t="str">
        <f>+[1]Hoja1!B9</f>
        <v>AÑO : 2026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 t="s">
        <v>9</v>
      </c>
      <c r="O9" s="71"/>
      <c r="P9" s="72"/>
    </row>
    <row r="10" spans="1:16" ht="15.75" thickBot="1" x14ac:dyDescent="0.3"/>
    <row r="11" spans="1:16" ht="15.75" thickBot="1" x14ac:dyDescent="0.3">
      <c r="A11" s="423" t="s">
        <v>58</v>
      </c>
      <c r="B11" s="424"/>
      <c r="C11" s="424"/>
      <c r="D11" s="424"/>
      <c r="E11" s="424"/>
      <c r="F11" s="424"/>
      <c r="G11" s="424"/>
      <c r="H11" s="424"/>
      <c r="I11" s="424"/>
      <c r="J11" s="424"/>
      <c r="K11" s="424"/>
      <c r="L11" s="73"/>
      <c r="M11" s="73"/>
      <c r="N11" s="430" t="s">
        <v>59</v>
      </c>
      <c r="O11" s="424"/>
      <c r="P11" s="431"/>
    </row>
    <row r="12" spans="1:16" x14ac:dyDescent="0.25">
      <c r="A12" s="404" t="s">
        <v>15</v>
      </c>
      <c r="B12" s="405"/>
      <c r="C12" s="405"/>
      <c r="D12" s="405"/>
      <c r="E12" s="405"/>
      <c r="F12" s="405"/>
      <c r="G12" s="406"/>
      <c r="H12" s="74"/>
      <c r="I12" s="430" t="s">
        <v>60</v>
      </c>
      <c r="J12" s="424"/>
      <c r="K12" s="424"/>
      <c r="L12" s="424"/>
      <c r="M12" s="432"/>
      <c r="N12" s="75" t="s">
        <v>61</v>
      </c>
      <c r="O12" s="76" t="s">
        <v>62</v>
      </c>
      <c r="P12" s="77" t="s">
        <v>63</v>
      </c>
    </row>
    <row r="13" spans="1:16" x14ac:dyDescent="0.25">
      <c r="A13" s="78"/>
      <c r="B13" s="79" t="s">
        <v>64</v>
      </c>
      <c r="C13" s="80"/>
      <c r="D13" s="81"/>
      <c r="E13" s="80"/>
      <c r="F13" s="81"/>
      <c r="G13" s="80"/>
      <c r="H13" s="80"/>
      <c r="I13" s="81"/>
      <c r="J13" s="82"/>
      <c r="K13" s="81"/>
      <c r="L13" s="81"/>
      <c r="M13" s="414"/>
      <c r="N13" s="84"/>
      <c r="O13" s="85"/>
      <c r="P13" s="86"/>
    </row>
    <row r="14" spans="1:16" ht="15.75" thickBot="1" x14ac:dyDescent="0.3">
      <c r="A14" s="87" t="s">
        <v>65</v>
      </c>
      <c r="B14" s="88" t="s">
        <v>65</v>
      </c>
      <c r="C14" s="89" t="s">
        <v>66</v>
      </c>
      <c r="D14" s="88" t="s">
        <v>67</v>
      </c>
      <c r="E14" s="89" t="s">
        <v>68</v>
      </c>
      <c r="F14" s="88" t="s">
        <v>69</v>
      </c>
      <c r="G14" s="89" t="s">
        <v>70</v>
      </c>
      <c r="H14" s="89" t="s">
        <v>71</v>
      </c>
      <c r="I14" s="88" t="s">
        <v>72</v>
      </c>
      <c r="J14" s="91" t="s">
        <v>73</v>
      </c>
      <c r="K14" s="88" t="s">
        <v>158</v>
      </c>
      <c r="L14" s="88" t="s">
        <v>75</v>
      </c>
      <c r="M14" s="415"/>
      <c r="N14" s="92" t="s">
        <v>22</v>
      </c>
      <c r="O14" s="92" t="s">
        <v>23</v>
      </c>
      <c r="P14" s="93" t="s">
        <v>24</v>
      </c>
    </row>
    <row r="15" spans="1:16" x14ac:dyDescent="0.25">
      <c r="A15" s="94" t="s">
        <v>76</v>
      </c>
      <c r="B15" s="95" t="s">
        <v>77</v>
      </c>
      <c r="C15" s="96"/>
      <c r="D15" s="97" t="s">
        <v>28</v>
      </c>
      <c r="E15" s="96"/>
      <c r="F15" s="98" t="s">
        <v>78</v>
      </c>
      <c r="G15" s="152"/>
      <c r="H15" s="374">
        <v>2</v>
      </c>
      <c r="I15" s="151">
        <v>1</v>
      </c>
      <c r="J15" s="152"/>
      <c r="K15" s="96"/>
      <c r="L15" s="212"/>
      <c r="M15" s="104" t="s">
        <v>79</v>
      </c>
      <c r="N15" s="105"/>
      <c r="O15" s="106">
        <f>+O16+O26+O33+O30</f>
        <v>3392598</v>
      </c>
      <c r="P15" s="107"/>
    </row>
    <row r="16" spans="1:16" x14ac:dyDescent="0.25">
      <c r="A16" s="108"/>
      <c r="B16" s="109"/>
      <c r="C16" s="110"/>
      <c r="D16" s="111"/>
      <c r="E16" s="110"/>
      <c r="G16" s="156"/>
      <c r="H16" s="112">
        <v>2</v>
      </c>
      <c r="I16" s="113">
        <v>1</v>
      </c>
      <c r="J16" s="114">
        <v>1</v>
      </c>
      <c r="K16" s="112"/>
      <c r="L16" s="103"/>
      <c r="M16" s="104" t="s">
        <v>80</v>
      </c>
      <c r="N16" s="105"/>
      <c r="O16" s="115">
        <f>+O17+O20+O23+O24</f>
        <v>3062970</v>
      </c>
      <c r="P16" s="116"/>
    </row>
    <row r="17" spans="1:16" x14ac:dyDescent="0.25">
      <c r="A17" s="108"/>
      <c r="B17" s="109"/>
      <c r="C17" s="110"/>
      <c r="D17" s="111"/>
      <c r="E17" s="110"/>
      <c r="G17" s="156"/>
      <c r="H17" s="112">
        <v>2</v>
      </c>
      <c r="I17" s="113">
        <v>1</v>
      </c>
      <c r="J17" s="114">
        <v>1</v>
      </c>
      <c r="K17" s="112">
        <v>1</v>
      </c>
      <c r="L17" s="103"/>
      <c r="M17" s="104" t="s">
        <v>81</v>
      </c>
      <c r="N17" s="105"/>
      <c r="O17" s="115">
        <f>+O18+O19</f>
        <v>2272500</v>
      </c>
      <c r="P17" s="116"/>
    </row>
    <row r="18" spans="1:16" x14ac:dyDescent="0.25">
      <c r="A18" s="108"/>
      <c r="B18" s="109"/>
      <c r="C18" s="110"/>
      <c r="D18" s="111"/>
      <c r="E18" s="110"/>
      <c r="G18" s="375" t="s">
        <v>27</v>
      </c>
      <c r="H18" s="117" t="s">
        <v>53</v>
      </c>
      <c r="I18" s="113">
        <v>1</v>
      </c>
      <c r="J18" s="114">
        <v>1</v>
      </c>
      <c r="K18" s="112">
        <v>1</v>
      </c>
      <c r="L18" s="117" t="s">
        <v>28</v>
      </c>
      <c r="M18" s="63" t="s">
        <v>82</v>
      </c>
      <c r="N18" s="118"/>
      <c r="O18" s="119">
        <f>ROUND([1]Hoja1!I19*0.03,0)</f>
        <v>576928</v>
      </c>
      <c r="P18" s="120"/>
    </row>
    <row r="19" spans="1:16" x14ac:dyDescent="0.25">
      <c r="A19" s="108"/>
      <c r="B19" s="109"/>
      <c r="C19" s="110"/>
      <c r="D19" s="111"/>
      <c r="E19" s="110"/>
      <c r="G19" s="375" t="s">
        <v>83</v>
      </c>
      <c r="H19" s="117" t="s">
        <v>53</v>
      </c>
      <c r="I19" s="113">
        <v>1</v>
      </c>
      <c r="J19" s="114">
        <v>1</v>
      </c>
      <c r="K19" s="112">
        <v>1</v>
      </c>
      <c r="L19" s="117" t="s">
        <v>28</v>
      </c>
      <c r="M19" s="63" t="s">
        <v>82</v>
      </c>
      <c r="N19" s="118"/>
      <c r="O19" s="119">
        <f>ROUND(#REF!-O18,0)</f>
        <v>1695572</v>
      </c>
      <c r="P19" s="120"/>
    </row>
    <row r="20" spans="1:16" x14ac:dyDescent="0.25">
      <c r="A20" s="108"/>
      <c r="B20" s="109"/>
      <c r="C20" s="110"/>
      <c r="D20" s="111"/>
      <c r="E20" s="110"/>
      <c r="G20" s="156">
        <v>9998</v>
      </c>
      <c r="H20" s="112">
        <v>2</v>
      </c>
      <c r="I20" s="121">
        <v>1</v>
      </c>
      <c r="J20" s="122">
        <v>1</v>
      </c>
      <c r="K20" s="102">
        <v>2</v>
      </c>
      <c r="L20" s="103"/>
      <c r="M20" s="63" t="s">
        <v>84</v>
      </c>
      <c r="N20" s="105"/>
      <c r="O20" s="115">
        <f>O21+O22</f>
        <v>87907</v>
      </c>
      <c r="P20" s="116"/>
    </row>
    <row r="21" spans="1:16" x14ac:dyDescent="0.25">
      <c r="A21" s="108"/>
      <c r="B21" s="109"/>
      <c r="C21" s="110"/>
      <c r="D21" s="111"/>
      <c r="E21" s="110"/>
      <c r="G21" s="156"/>
      <c r="H21" s="112">
        <v>2</v>
      </c>
      <c r="I21" s="121">
        <v>1</v>
      </c>
      <c r="J21" s="122">
        <v>1</v>
      </c>
      <c r="K21" s="102">
        <v>2</v>
      </c>
      <c r="L21" s="117" t="s">
        <v>31</v>
      </c>
      <c r="M21" s="63" t="s">
        <v>85</v>
      </c>
      <c r="N21" s="118"/>
      <c r="O21" s="119">
        <f>ROUND(#REF!,0)</f>
        <v>87907</v>
      </c>
      <c r="P21" s="116"/>
    </row>
    <row r="22" spans="1:16" hidden="1" x14ac:dyDescent="0.25">
      <c r="A22" s="108"/>
      <c r="B22" s="109"/>
      <c r="C22" s="110"/>
      <c r="D22" s="111"/>
      <c r="E22" s="110"/>
      <c r="G22" s="375" t="s">
        <v>27</v>
      </c>
      <c r="H22" s="112">
        <v>2</v>
      </c>
      <c r="I22" s="121">
        <v>1</v>
      </c>
      <c r="J22" s="122">
        <v>1</v>
      </c>
      <c r="K22" s="102">
        <v>2</v>
      </c>
      <c r="L22" s="117" t="s">
        <v>37</v>
      </c>
      <c r="M22" s="63" t="s">
        <v>86</v>
      </c>
      <c r="N22" s="118"/>
      <c r="O22" s="119">
        <f>#REF!</f>
        <v>0</v>
      </c>
      <c r="P22" s="116"/>
    </row>
    <row r="23" spans="1:16" x14ac:dyDescent="0.25">
      <c r="A23" s="108"/>
      <c r="B23" s="109"/>
      <c r="C23" s="110"/>
      <c r="D23" s="111"/>
      <c r="E23" s="110"/>
      <c r="G23" s="156">
        <v>9998</v>
      </c>
      <c r="H23" s="112">
        <v>2</v>
      </c>
      <c r="I23" s="113">
        <v>1</v>
      </c>
      <c r="J23" s="114">
        <v>1</v>
      </c>
      <c r="K23" s="102">
        <v>4</v>
      </c>
      <c r="L23" s="117"/>
      <c r="M23" s="63" t="s">
        <v>87</v>
      </c>
      <c r="N23" s="118"/>
      <c r="O23" s="119">
        <f>ROUND(#REF!,0)</f>
        <v>684675</v>
      </c>
      <c r="P23" s="116"/>
    </row>
    <row r="24" spans="1:16" x14ac:dyDescent="0.25">
      <c r="A24" s="108"/>
      <c r="B24" s="109"/>
      <c r="C24" s="110"/>
      <c r="D24" s="111"/>
      <c r="E24" s="110"/>
      <c r="G24" s="156">
        <v>9998</v>
      </c>
      <c r="H24" s="112">
        <v>2</v>
      </c>
      <c r="I24" s="113">
        <v>1</v>
      </c>
      <c r="J24" s="114">
        <v>1</v>
      </c>
      <c r="K24" s="102">
        <v>5</v>
      </c>
      <c r="L24" s="117"/>
      <c r="M24" s="63" t="s">
        <v>88</v>
      </c>
      <c r="N24" s="118"/>
      <c r="O24" s="115">
        <f>+O25</f>
        <v>17888</v>
      </c>
      <c r="P24" s="120"/>
    </row>
    <row r="25" spans="1:16" x14ac:dyDescent="0.25">
      <c r="A25" s="108"/>
      <c r="B25" s="109"/>
      <c r="C25" s="110"/>
      <c r="D25" s="111"/>
      <c r="E25" s="110"/>
      <c r="G25" s="156"/>
      <c r="H25" s="112">
        <v>2</v>
      </c>
      <c r="I25" s="113">
        <v>1</v>
      </c>
      <c r="J25" s="114">
        <v>1</v>
      </c>
      <c r="K25" s="112">
        <v>5</v>
      </c>
      <c r="L25" s="117" t="s">
        <v>28</v>
      </c>
      <c r="M25" s="63" t="s">
        <v>88</v>
      </c>
      <c r="N25" s="118"/>
      <c r="O25" s="119">
        <f>ROUND(#REF!,0)</f>
        <v>17888</v>
      </c>
      <c r="P25" s="120"/>
    </row>
    <row r="26" spans="1:16" x14ac:dyDescent="0.25">
      <c r="A26" s="108"/>
      <c r="B26" s="109"/>
      <c r="C26" s="110"/>
      <c r="D26" s="111"/>
      <c r="E26" s="110"/>
      <c r="F26" s="63">
        <v>102</v>
      </c>
      <c r="G26" s="156">
        <v>9998</v>
      </c>
      <c r="H26" s="112">
        <v>2</v>
      </c>
      <c r="I26" s="121">
        <v>1</v>
      </c>
      <c r="J26" s="122">
        <v>2</v>
      </c>
      <c r="K26" s="102"/>
      <c r="L26" s="103"/>
      <c r="M26" s="104" t="s">
        <v>89</v>
      </c>
      <c r="N26" s="105"/>
      <c r="O26" s="115">
        <f>+O27</f>
        <v>96102</v>
      </c>
      <c r="P26" s="116"/>
    </row>
    <row r="27" spans="1:16" x14ac:dyDescent="0.25">
      <c r="A27" s="108"/>
      <c r="B27" s="109"/>
      <c r="C27" s="110"/>
      <c r="D27" s="111"/>
      <c r="E27" s="110"/>
      <c r="G27" s="156"/>
      <c r="H27" s="112">
        <v>2</v>
      </c>
      <c r="I27" s="113">
        <v>2</v>
      </c>
      <c r="J27" s="114">
        <v>2</v>
      </c>
      <c r="K27" s="102">
        <v>2</v>
      </c>
      <c r="L27" s="117"/>
      <c r="M27" s="63" t="s">
        <v>90</v>
      </c>
      <c r="N27" s="118"/>
      <c r="O27" s="119">
        <f>+O28+O29</f>
        <v>96102</v>
      </c>
      <c r="P27" s="120"/>
    </row>
    <row r="28" spans="1:16" hidden="1" x14ac:dyDescent="0.25">
      <c r="A28" s="108"/>
      <c r="B28" s="109"/>
      <c r="C28" s="110"/>
      <c r="D28" s="111"/>
      <c r="E28" s="110"/>
      <c r="G28" s="156"/>
      <c r="H28" s="112">
        <v>2</v>
      </c>
      <c r="I28" s="113">
        <v>1</v>
      </c>
      <c r="J28" s="114">
        <v>2</v>
      </c>
      <c r="K28" s="112">
        <v>2</v>
      </c>
      <c r="L28" s="117" t="s">
        <v>34</v>
      </c>
      <c r="M28" s="63" t="s">
        <v>161</v>
      </c>
      <c r="N28" s="118"/>
      <c r="O28" s="119">
        <f>#REF!</f>
        <v>0</v>
      </c>
      <c r="P28" s="120"/>
    </row>
    <row r="29" spans="1:16" x14ac:dyDescent="0.25">
      <c r="A29" s="108"/>
      <c r="B29" s="109"/>
      <c r="C29" s="110"/>
      <c r="D29" s="111"/>
      <c r="E29" s="110"/>
      <c r="G29" s="156"/>
      <c r="H29" s="112">
        <v>2</v>
      </c>
      <c r="I29" s="113">
        <v>1</v>
      </c>
      <c r="J29" s="114">
        <v>2</v>
      </c>
      <c r="K29" s="112">
        <v>2</v>
      </c>
      <c r="L29" s="117" t="s">
        <v>92</v>
      </c>
      <c r="M29" s="63" t="s">
        <v>93</v>
      </c>
      <c r="N29" s="118"/>
      <c r="O29" s="119">
        <f>ROUND(#REF!,0)</f>
        <v>96102</v>
      </c>
      <c r="P29" s="120"/>
    </row>
    <row r="30" spans="1:16" x14ac:dyDescent="0.25">
      <c r="A30" s="108"/>
      <c r="B30" s="109"/>
      <c r="C30" s="110"/>
      <c r="D30" s="111"/>
      <c r="E30" s="110"/>
      <c r="G30" s="156">
        <v>9998</v>
      </c>
      <c r="H30" s="112">
        <v>2</v>
      </c>
      <c r="I30" s="121">
        <v>1</v>
      </c>
      <c r="J30" s="122">
        <v>4</v>
      </c>
      <c r="K30" s="112"/>
      <c r="L30" s="117"/>
      <c r="M30" s="104" t="s">
        <v>94</v>
      </c>
      <c r="N30" s="118"/>
      <c r="O30" s="115">
        <f>+O31</f>
        <v>72293</v>
      </c>
      <c r="P30" s="120"/>
    </row>
    <row r="31" spans="1:16" x14ac:dyDescent="0.25">
      <c r="A31" s="108"/>
      <c r="B31" s="109"/>
      <c r="C31" s="110"/>
      <c r="D31" s="111"/>
      <c r="E31" s="110"/>
      <c r="G31" s="156"/>
      <c r="H31" s="112">
        <v>2</v>
      </c>
      <c r="I31" s="113">
        <v>1</v>
      </c>
      <c r="J31" s="114">
        <v>4</v>
      </c>
      <c r="K31" s="112">
        <v>2</v>
      </c>
      <c r="L31" s="117"/>
      <c r="M31" s="63" t="s">
        <v>95</v>
      </c>
      <c r="N31" s="118"/>
      <c r="O31" s="119">
        <f>+O32</f>
        <v>72293</v>
      </c>
      <c r="P31" s="120"/>
    </row>
    <row r="32" spans="1:16" x14ac:dyDescent="0.25">
      <c r="A32" s="108"/>
      <c r="B32" s="109"/>
      <c r="C32" s="110"/>
      <c r="D32" s="111"/>
      <c r="E32" s="110"/>
      <c r="G32" s="156"/>
      <c r="H32" s="112">
        <v>2</v>
      </c>
      <c r="I32" s="113">
        <v>1</v>
      </c>
      <c r="J32" s="114">
        <v>4</v>
      </c>
      <c r="K32" s="112">
        <v>2</v>
      </c>
      <c r="L32" s="117" t="s">
        <v>37</v>
      </c>
      <c r="M32" s="63" t="s">
        <v>96</v>
      </c>
      <c r="N32" s="118"/>
      <c r="O32" s="119">
        <f>ROUND(#REF!,0)</f>
        <v>72293</v>
      </c>
      <c r="P32" s="120"/>
    </row>
    <row r="33" spans="1:16" x14ac:dyDescent="0.25">
      <c r="A33" s="108"/>
      <c r="B33" s="109"/>
      <c r="C33" s="110"/>
      <c r="D33" s="111"/>
      <c r="E33" s="110"/>
      <c r="G33" s="156">
        <v>9998</v>
      </c>
      <c r="H33" s="112">
        <v>2</v>
      </c>
      <c r="I33" s="121">
        <v>1</v>
      </c>
      <c r="J33" s="122">
        <v>5</v>
      </c>
      <c r="K33" s="112"/>
      <c r="L33" s="117"/>
      <c r="M33" s="104" t="s">
        <v>97</v>
      </c>
      <c r="N33" s="118"/>
      <c r="O33" s="115">
        <f>+O34</f>
        <v>161233</v>
      </c>
      <c r="P33" s="120"/>
    </row>
    <row r="34" spans="1:16" x14ac:dyDescent="0.25">
      <c r="A34" s="108"/>
      <c r="B34" s="109"/>
      <c r="C34" s="110"/>
      <c r="D34" s="111"/>
      <c r="E34" s="110"/>
      <c r="G34" s="156"/>
      <c r="H34" s="112">
        <v>2</v>
      </c>
      <c r="I34" s="113">
        <v>5</v>
      </c>
      <c r="J34" s="114">
        <v>5</v>
      </c>
      <c r="K34" s="112">
        <v>2</v>
      </c>
      <c r="L34" s="117"/>
      <c r="M34" s="63" t="s">
        <v>98</v>
      </c>
      <c r="N34" s="118"/>
      <c r="O34" s="119">
        <f>ROUND(#REF!,0)</f>
        <v>161233</v>
      </c>
      <c r="P34" s="120"/>
    </row>
    <row r="35" spans="1:16" x14ac:dyDescent="0.25">
      <c r="A35" s="108"/>
      <c r="B35" s="109"/>
      <c r="C35" s="110"/>
      <c r="D35" s="111"/>
      <c r="E35" s="110"/>
      <c r="G35" s="156">
        <v>9998</v>
      </c>
      <c r="H35" s="112">
        <v>2</v>
      </c>
      <c r="I35" s="121">
        <v>2</v>
      </c>
      <c r="J35" s="122"/>
      <c r="K35" s="102"/>
      <c r="L35" s="212"/>
      <c r="M35" s="104" t="s">
        <v>99</v>
      </c>
      <c r="N35" s="105"/>
      <c r="O35" s="115">
        <f>+O36+O42+O44+O46+O48+O51+O54+O61</f>
        <v>1402993</v>
      </c>
      <c r="P35" s="116"/>
    </row>
    <row r="36" spans="1:16" x14ac:dyDescent="0.25">
      <c r="A36" s="108"/>
      <c r="B36" s="109"/>
      <c r="C36" s="110"/>
      <c r="D36" s="111"/>
      <c r="E36" s="110"/>
      <c r="G36" s="156"/>
      <c r="H36" s="112">
        <v>2</v>
      </c>
      <c r="I36" s="121">
        <v>2</v>
      </c>
      <c r="J36" s="122">
        <v>1</v>
      </c>
      <c r="K36" s="102"/>
      <c r="L36" s="212"/>
      <c r="M36" s="104" t="s">
        <v>100</v>
      </c>
      <c r="N36" s="105"/>
      <c r="O36" s="115">
        <f>+O37+O38+O40+O41</f>
        <v>141864</v>
      </c>
      <c r="P36" s="116"/>
    </row>
    <row r="37" spans="1:16" x14ac:dyDescent="0.25">
      <c r="A37" s="108"/>
      <c r="B37" s="109"/>
      <c r="C37" s="110"/>
      <c r="D37" s="111"/>
      <c r="E37" s="110"/>
      <c r="G37" s="156"/>
      <c r="H37" s="112">
        <v>2</v>
      </c>
      <c r="I37" s="113">
        <v>2</v>
      </c>
      <c r="J37" s="114">
        <v>1</v>
      </c>
      <c r="K37" s="112">
        <v>3</v>
      </c>
      <c r="L37" s="213"/>
      <c r="M37" s="63" t="s">
        <v>101</v>
      </c>
      <c r="N37" s="118"/>
      <c r="O37" s="119">
        <f>ROUND(#REF!,0)</f>
        <v>62619</v>
      </c>
      <c r="P37" s="120"/>
    </row>
    <row r="38" spans="1:16" x14ac:dyDescent="0.25">
      <c r="A38" s="108"/>
      <c r="B38" s="109"/>
      <c r="C38" s="110"/>
      <c r="D38" s="111"/>
      <c r="E38" s="110"/>
      <c r="G38" s="156"/>
      <c r="H38" s="112">
        <v>2</v>
      </c>
      <c r="I38" s="113">
        <v>2</v>
      </c>
      <c r="J38" s="114">
        <v>1</v>
      </c>
      <c r="K38" s="102">
        <v>6</v>
      </c>
      <c r="L38" s="117"/>
      <c r="M38" s="104" t="s">
        <v>166</v>
      </c>
      <c r="N38" s="118"/>
      <c r="O38" s="115">
        <f>O39</f>
        <v>73300</v>
      </c>
      <c r="P38" s="120"/>
    </row>
    <row r="39" spans="1:16" x14ac:dyDescent="0.25">
      <c r="A39" s="108"/>
      <c r="B39" s="109"/>
      <c r="C39" s="110"/>
      <c r="D39" s="111"/>
      <c r="E39" s="110"/>
      <c r="G39" s="156"/>
      <c r="H39" s="112">
        <v>2</v>
      </c>
      <c r="I39" s="113">
        <v>2</v>
      </c>
      <c r="J39" s="114">
        <v>1</v>
      </c>
      <c r="K39" s="102">
        <v>6</v>
      </c>
      <c r="L39" s="117" t="s">
        <v>28</v>
      </c>
      <c r="M39" s="63" t="s">
        <v>103</v>
      </c>
      <c r="N39" s="118"/>
      <c r="O39" s="119">
        <f>ROUND(#REF!,0)</f>
        <v>73300</v>
      </c>
      <c r="P39" s="120"/>
    </row>
    <row r="40" spans="1:16" x14ac:dyDescent="0.25">
      <c r="A40" s="108"/>
      <c r="B40" s="109"/>
      <c r="C40" s="110"/>
      <c r="D40" s="111"/>
      <c r="E40" s="110"/>
      <c r="G40" s="156"/>
      <c r="H40" s="112">
        <v>2</v>
      </c>
      <c r="I40" s="113">
        <v>2</v>
      </c>
      <c r="J40" s="114">
        <v>1</v>
      </c>
      <c r="K40" s="112">
        <v>7</v>
      </c>
      <c r="L40" s="117"/>
      <c r="M40" s="63" t="s">
        <v>104</v>
      </c>
      <c r="N40" s="118"/>
      <c r="O40" s="119">
        <f>ROUND(#REF!,0)</f>
        <v>4420</v>
      </c>
      <c r="P40" s="120"/>
    </row>
    <row r="41" spans="1:16" x14ac:dyDescent="0.25">
      <c r="A41" s="108"/>
      <c r="B41" s="109"/>
      <c r="C41" s="110"/>
      <c r="D41" s="111"/>
      <c r="E41" s="110"/>
      <c r="G41" s="156"/>
      <c r="H41" s="112">
        <v>2</v>
      </c>
      <c r="I41" s="113">
        <v>2</v>
      </c>
      <c r="J41" s="114">
        <v>1</v>
      </c>
      <c r="K41" s="112">
        <v>8</v>
      </c>
      <c r="L41" s="117"/>
      <c r="M41" s="63" t="s">
        <v>105</v>
      </c>
      <c r="N41" s="118"/>
      <c r="O41" s="119">
        <f>ROUND(#REF!,0)</f>
        <v>1525</v>
      </c>
      <c r="P41" s="120"/>
    </row>
    <row r="42" spans="1:16" x14ac:dyDescent="0.25">
      <c r="A42" s="108"/>
      <c r="B42" s="109"/>
      <c r="C42" s="110"/>
      <c r="D42" s="111"/>
      <c r="E42" s="110"/>
      <c r="G42" s="156"/>
      <c r="H42" s="112">
        <v>2</v>
      </c>
      <c r="I42" s="121">
        <v>2</v>
      </c>
      <c r="J42" s="122">
        <v>2</v>
      </c>
      <c r="K42" s="102"/>
      <c r="L42" s="212"/>
      <c r="M42" s="104" t="s">
        <v>106</v>
      </c>
      <c r="N42" s="105"/>
      <c r="O42" s="115">
        <f>+O43</f>
        <v>407191</v>
      </c>
      <c r="P42" s="116"/>
    </row>
    <row r="43" spans="1:16" x14ac:dyDescent="0.25">
      <c r="A43" s="108"/>
      <c r="B43" s="109"/>
      <c r="C43" s="110"/>
      <c r="D43" s="111"/>
      <c r="E43" s="110"/>
      <c r="G43" s="156"/>
      <c r="H43" s="112">
        <v>2</v>
      </c>
      <c r="I43" s="113">
        <v>2</v>
      </c>
      <c r="J43" s="114">
        <v>2</v>
      </c>
      <c r="K43" s="112">
        <v>1</v>
      </c>
      <c r="L43" s="213"/>
      <c r="M43" s="63" t="s">
        <v>107</v>
      </c>
      <c r="N43" s="118"/>
      <c r="O43" s="119">
        <f>ROUND(#REF!,0)</f>
        <v>407191</v>
      </c>
      <c r="P43" s="120"/>
    </row>
    <row r="44" spans="1:16" x14ac:dyDescent="0.25">
      <c r="A44" s="108"/>
      <c r="B44" s="109"/>
      <c r="C44" s="110"/>
      <c r="D44" s="111"/>
      <c r="E44" s="110"/>
      <c r="G44" s="156"/>
      <c r="H44" s="112">
        <v>2</v>
      </c>
      <c r="I44" s="121">
        <v>2</v>
      </c>
      <c r="J44" s="122">
        <v>3</v>
      </c>
      <c r="K44" s="102"/>
      <c r="L44" s="212"/>
      <c r="M44" s="104" t="s">
        <v>108</v>
      </c>
      <c r="N44" s="105"/>
      <c r="O44" s="115">
        <f>+O45</f>
        <v>65795</v>
      </c>
      <c r="P44" s="116"/>
    </row>
    <row r="45" spans="1:16" x14ac:dyDescent="0.25">
      <c r="A45" s="108"/>
      <c r="B45" s="109"/>
      <c r="C45" s="110"/>
      <c r="D45" s="111"/>
      <c r="E45" s="110"/>
      <c r="G45" s="156"/>
      <c r="H45" s="112">
        <v>2</v>
      </c>
      <c r="I45" s="121">
        <v>2</v>
      </c>
      <c r="J45" s="122">
        <v>3</v>
      </c>
      <c r="K45" s="112">
        <v>1</v>
      </c>
      <c r="L45" s="213"/>
      <c r="M45" s="63" t="s">
        <v>109</v>
      </c>
      <c r="N45" s="118"/>
      <c r="O45" s="119">
        <f>ROUND(#REF!,0)</f>
        <v>65795</v>
      </c>
      <c r="P45" s="120"/>
    </row>
    <row r="46" spans="1:16" x14ac:dyDescent="0.25">
      <c r="A46" s="108"/>
      <c r="B46" s="109"/>
      <c r="C46" s="110"/>
      <c r="D46" s="111"/>
      <c r="E46" s="110"/>
      <c r="G46" s="156"/>
      <c r="H46" s="112">
        <v>2</v>
      </c>
      <c r="I46" s="121">
        <v>2</v>
      </c>
      <c r="J46" s="122">
        <v>4</v>
      </c>
      <c r="K46" s="102"/>
      <c r="L46" s="212"/>
      <c r="M46" s="104" t="s">
        <v>110</v>
      </c>
      <c r="N46" s="105"/>
      <c r="O46" s="115">
        <f>+O47</f>
        <v>25658</v>
      </c>
      <c r="P46" s="116"/>
    </row>
    <row r="47" spans="1:16" x14ac:dyDescent="0.25">
      <c r="A47" s="108"/>
      <c r="B47" s="109"/>
      <c r="C47" s="110"/>
      <c r="D47" s="111"/>
      <c r="E47" s="110"/>
      <c r="G47" s="156"/>
      <c r="H47" s="112">
        <v>2</v>
      </c>
      <c r="I47" s="121">
        <v>2</v>
      </c>
      <c r="J47" s="122">
        <v>4</v>
      </c>
      <c r="K47" s="112">
        <v>1</v>
      </c>
      <c r="L47" s="213"/>
      <c r="M47" s="63" t="s">
        <v>111</v>
      </c>
      <c r="N47" s="118"/>
      <c r="O47" s="119">
        <f>ROUND(#REF!,0)</f>
        <v>25658</v>
      </c>
      <c r="P47" s="120"/>
    </row>
    <row r="48" spans="1:16" hidden="1" x14ac:dyDescent="0.25">
      <c r="A48" s="108"/>
      <c r="B48" s="109"/>
      <c r="C48" s="110"/>
      <c r="D48" s="111"/>
      <c r="E48" s="110"/>
      <c r="G48" s="156"/>
      <c r="H48" s="112">
        <v>2</v>
      </c>
      <c r="I48" s="121">
        <v>2</v>
      </c>
      <c r="J48" s="122">
        <v>5</v>
      </c>
      <c r="K48" s="102"/>
      <c r="L48" s="212"/>
      <c r="M48" s="104" t="s">
        <v>112</v>
      </c>
      <c r="N48" s="105"/>
      <c r="O48" s="115">
        <f>+O49+O50</f>
        <v>0</v>
      </c>
      <c r="P48" s="116"/>
    </row>
    <row r="49" spans="1:16" hidden="1" x14ac:dyDescent="0.25">
      <c r="A49" s="108"/>
      <c r="B49" s="109"/>
      <c r="C49" s="110"/>
      <c r="D49" s="111"/>
      <c r="E49" s="110"/>
      <c r="G49" s="156"/>
      <c r="H49" s="112">
        <v>2</v>
      </c>
      <c r="I49" s="121">
        <v>2</v>
      </c>
      <c r="J49" s="122">
        <v>5</v>
      </c>
      <c r="K49" s="112">
        <v>1</v>
      </c>
      <c r="L49" s="213"/>
      <c r="M49" s="63" t="s">
        <v>113</v>
      </c>
      <c r="N49" s="118"/>
      <c r="O49" s="119">
        <f>#REF!</f>
        <v>0</v>
      </c>
      <c r="P49" s="120"/>
    </row>
    <row r="50" spans="1:16" hidden="1" x14ac:dyDescent="0.25">
      <c r="A50" s="108"/>
      <c r="B50" s="109"/>
      <c r="C50" s="110"/>
      <c r="D50" s="111"/>
      <c r="E50" s="110"/>
      <c r="G50" s="156"/>
      <c r="H50" s="112">
        <v>2</v>
      </c>
      <c r="I50" s="121">
        <v>2</v>
      </c>
      <c r="J50" s="122">
        <v>5</v>
      </c>
      <c r="K50" s="112">
        <v>4</v>
      </c>
      <c r="L50" s="213"/>
      <c r="M50" s="63" t="s">
        <v>114</v>
      </c>
      <c r="N50" s="118"/>
      <c r="O50" s="119">
        <f>ROUND(#REF!,0)</f>
        <v>0</v>
      </c>
      <c r="P50" s="120"/>
    </row>
    <row r="51" spans="1:16" x14ac:dyDescent="0.25">
      <c r="A51" s="108"/>
      <c r="B51" s="109"/>
      <c r="C51" s="110"/>
      <c r="D51" s="111"/>
      <c r="E51" s="110"/>
      <c r="G51" s="156"/>
      <c r="H51" s="112">
        <v>2</v>
      </c>
      <c r="I51" s="121">
        <v>2</v>
      </c>
      <c r="J51" s="122">
        <v>6</v>
      </c>
      <c r="K51" s="102"/>
      <c r="L51" s="212"/>
      <c r="M51" s="104" t="s">
        <v>115</v>
      </c>
      <c r="N51" s="105"/>
      <c r="O51" s="115">
        <f>+O52+O53</f>
        <v>418617</v>
      </c>
      <c r="P51" s="116"/>
    </row>
    <row r="52" spans="1:16" x14ac:dyDescent="0.25">
      <c r="A52" s="108"/>
      <c r="B52" s="109"/>
      <c r="C52" s="110"/>
      <c r="D52" s="111"/>
      <c r="E52" s="110"/>
      <c r="G52" s="156"/>
      <c r="H52" s="112">
        <v>2</v>
      </c>
      <c r="I52" s="121">
        <v>2</v>
      </c>
      <c r="J52" s="122">
        <v>6</v>
      </c>
      <c r="K52" s="112">
        <v>2</v>
      </c>
      <c r="L52" s="213"/>
      <c r="M52" s="63" t="s">
        <v>116</v>
      </c>
      <c r="N52" s="118"/>
      <c r="O52" s="119">
        <f>ROUND(#REF!,0)</f>
        <v>22053</v>
      </c>
      <c r="P52" s="120"/>
    </row>
    <row r="53" spans="1:16" x14ac:dyDescent="0.25">
      <c r="A53" s="108"/>
      <c r="B53" s="109"/>
      <c r="C53" s="110"/>
      <c r="D53" s="111"/>
      <c r="E53" s="110"/>
      <c r="G53" s="156"/>
      <c r="H53" s="112">
        <v>2</v>
      </c>
      <c r="I53" s="121">
        <v>2</v>
      </c>
      <c r="J53" s="122">
        <v>6</v>
      </c>
      <c r="K53" s="112">
        <v>3</v>
      </c>
      <c r="L53" s="213"/>
      <c r="M53" s="63" t="s">
        <v>117</v>
      </c>
      <c r="N53" s="118"/>
      <c r="O53" s="119">
        <f>ROUND(#REF!,0)</f>
        <v>396564</v>
      </c>
      <c r="P53" s="120"/>
    </row>
    <row r="54" spans="1:16" ht="29.25" x14ac:dyDescent="0.25">
      <c r="A54" s="108"/>
      <c r="B54" s="109"/>
      <c r="C54" s="110"/>
      <c r="D54" s="111"/>
      <c r="E54" s="110"/>
      <c r="G54" s="156"/>
      <c r="H54" s="112">
        <v>2</v>
      </c>
      <c r="I54" s="121">
        <v>2</v>
      </c>
      <c r="J54" s="122">
        <v>7</v>
      </c>
      <c r="K54" s="158"/>
      <c r="L54" s="212"/>
      <c r="M54" s="123" t="s">
        <v>241</v>
      </c>
      <c r="N54" s="105"/>
      <c r="O54" s="376">
        <f>+O55+O57</f>
        <v>23552</v>
      </c>
      <c r="P54" s="116"/>
    </row>
    <row r="55" spans="1:16" x14ac:dyDescent="0.25">
      <c r="A55" s="108"/>
      <c r="B55" s="109"/>
      <c r="C55" s="110"/>
      <c r="D55" s="111"/>
      <c r="E55" s="110"/>
      <c r="G55" s="156"/>
      <c r="H55" s="112">
        <v>2</v>
      </c>
      <c r="I55" s="121">
        <v>2</v>
      </c>
      <c r="J55" s="122">
        <v>7</v>
      </c>
      <c r="K55" s="102">
        <v>1</v>
      </c>
      <c r="L55" s="213"/>
      <c r="M55" s="63" t="s">
        <v>120</v>
      </c>
      <c r="N55" s="118"/>
      <c r="O55" s="115">
        <f>+O56</f>
        <v>9028</v>
      </c>
      <c r="P55" s="120"/>
    </row>
    <row r="56" spans="1:16" x14ac:dyDescent="0.25">
      <c r="A56" s="108"/>
      <c r="B56" s="109"/>
      <c r="C56" s="110"/>
      <c r="D56" s="111"/>
      <c r="E56" s="110"/>
      <c r="G56" s="156"/>
      <c r="H56" s="112">
        <v>2</v>
      </c>
      <c r="I56" s="121">
        <v>2</v>
      </c>
      <c r="J56" s="122">
        <v>7</v>
      </c>
      <c r="K56" s="102">
        <v>1</v>
      </c>
      <c r="L56" s="117" t="s">
        <v>34</v>
      </c>
      <c r="M56" s="63" t="s">
        <v>121</v>
      </c>
      <c r="N56" s="118"/>
      <c r="O56" s="119">
        <f>ROUND(#REF!,0)</f>
        <v>9028</v>
      </c>
      <c r="P56" s="120"/>
    </row>
    <row r="57" spans="1:16" x14ac:dyDescent="0.25">
      <c r="A57" s="108"/>
      <c r="B57" s="109"/>
      <c r="C57" s="110"/>
      <c r="D57" s="111"/>
      <c r="E57" s="110"/>
      <c r="G57" s="156"/>
      <c r="H57" s="112">
        <v>2</v>
      </c>
      <c r="I57" s="113">
        <v>2</v>
      </c>
      <c r="J57" s="114">
        <v>7</v>
      </c>
      <c r="K57" s="102">
        <v>2</v>
      </c>
      <c r="L57" s="213"/>
      <c r="M57" s="63" t="s">
        <v>122</v>
      </c>
      <c r="N57" s="118"/>
      <c r="O57" s="115">
        <f>+O58+O59+O60</f>
        <v>14524</v>
      </c>
      <c r="P57" s="120"/>
    </row>
    <row r="58" spans="1:16" x14ac:dyDescent="0.25">
      <c r="A58" s="108"/>
      <c r="B58" s="109"/>
      <c r="C58" s="110"/>
      <c r="D58" s="111"/>
      <c r="E58" s="110"/>
      <c r="G58" s="156"/>
      <c r="H58" s="112">
        <v>2</v>
      </c>
      <c r="I58" s="113">
        <v>2</v>
      </c>
      <c r="J58" s="114">
        <v>7</v>
      </c>
      <c r="K58" s="102">
        <v>2</v>
      </c>
      <c r="L58" s="117" t="s">
        <v>28</v>
      </c>
      <c r="M58" s="63" t="s">
        <v>123</v>
      </c>
      <c r="N58" s="118"/>
      <c r="O58" s="124">
        <f>ROUND(#REF!+#REF!,0)</f>
        <v>4707</v>
      </c>
      <c r="P58" s="120"/>
    </row>
    <row r="59" spans="1:16" x14ac:dyDescent="0.25">
      <c r="A59" s="108"/>
      <c r="B59" s="109"/>
      <c r="C59" s="110"/>
      <c r="D59" s="111"/>
      <c r="E59" s="110"/>
      <c r="G59" s="156"/>
      <c r="H59" s="112">
        <v>2</v>
      </c>
      <c r="I59" s="113">
        <v>2</v>
      </c>
      <c r="J59" s="114">
        <v>7</v>
      </c>
      <c r="K59" s="102">
        <v>2</v>
      </c>
      <c r="L59" s="117" t="s">
        <v>124</v>
      </c>
      <c r="M59" s="63" t="s">
        <v>125</v>
      </c>
      <c r="N59" s="118"/>
      <c r="O59" s="124">
        <f>ROUND(#REF!+#REF!+#REF!,0)</f>
        <v>9402</v>
      </c>
      <c r="P59" s="120"/>
    </row>
    <row r="60" spans="1:16" x14ac:dyDescent="0.25">
      <c r="A60" s="108"/>
      <c r="B60" s="109"/>
      <c r="C60" s="110"/>
      <c r="D60" s="111"/>
      <c r="E60" s="110"/>
      <c r="G60" s="156"/>
      <c r="H60" s="112">
        <v>2</v>
      </c>
      <c r="I60" s="113">
        <v>2</v>
      </c>
      <c r="J60" s="114">
        <v>7</v>
      </c>
      <c r="K60" s="112">
        <v>3</v>
      </c>
      <c r="L60" s="117"/>
      <c r="M60" s="63" t="s">
        <v>119</v>
      </c>
      <c r="N60" s="118"/>
      <c r="O60" s="124">
        <f>ROUND(#REF!,0)</f>
        <v>415</v>
      </c>
      <c r="P60" s="120"/>
    </row>
    <row r="61" spans="1:16" x14ac:dyDescent="0.25">
      <c r="A61" s="108"/>
      <c r="B61" s="109"/>
      <c r="C61" s="110"/>
      <c r="D61" s="111"/>
      <c r="E61" s="110"/>
      <c r="G61" s="156"/>
      <c r="H61" s="112">
        <v>2</v>
      </c>
      <c r="I61" s="121">
        <v>2</v>
      </c>
      <c r="J61" s="122">
        <v>8</v>
      </c>
      <c r="K61" s="102"/>
      <c r="L61" s="212"/>
      <c r="M61" s="104" t="s">
        <v>126</v>
      </c>
      <c r="N61" s="105"/>
      <c r="O61" s="125">
        <f>+O62+O63+O70+O68</f>
        <v>320316</v>
      </c>
      <c r="P61" s="116"/>
    </row>
    <row r="62" spans="1:16" x14ac:dyDescent="0.25">
      <c r="A62" s="108"/>
      <c r="B62" s="109"/>
      <c r="C62" s="110"/>
      <c r="D62" s="111"/>
      <c r="E62" s="110"/>
      <c r="G62" s="156"/>
      <c r="H62" s="112">
        <v>2</v>
      </c>
      <c r="I62" s="121">
        <v>2</v>
      </c>
      <c r="J62" s="122">
        <v>8</v>
      </c>
      <c r="K62" s="112">
        <v>4</v>
      </c>
      <c r="L62" s="213"/>
      <c r="M62" s="63" t="s">
        <v>127</v>
      </c>
      <c r="N62" s="118"/>
      <c r="O62" s="124">
        <f>#REF!</f>
        <v>1035</v>
      </c>
      <c r="P62" s="120"/>
    </row>
    <row r="63" spans="1:16" hidden="1" x14ac:dyDescent="0.25">
      <c r="A63" s="108"/>
      <c r="B63" s="109"/>
      <c r="C63" s="110"/>
      <c r="D63" s="111"/>
      <c r="E63" s="110"/>
      <c r="G63" s="156"/>
      <c r="H63" s="112">
        <v>2</v>
      </c>
      <c r="I63" s="121">
        <v>2</v>
      </c>
      <c r="J63" s="122">
        <v>8</v>
      </c>
      <c r="K63" s="102">
        <v>7</v>
      </c>
      <c r="L63" s="117"/>
      <c r="M63" s="63" t="s">
        <v>128</v>
      </c>
      <c r="N63" s="118"/>
      <c r="O63" s="124">
        <f>O64+O65+O66+O67</f>
        <v>0</v>
      </c>
      <c r="P63" s="120"/>
    </row>
    <row r="64" spans="1:16" hidden="1" x14ac:dyDescent="0.25">
      <c r="A64" s="108"/>
      <c r="B64" s="109"/>
      <c r="C64" s="110"/>
      <c r="D64" s="111"/>
      <c r="E64" s="110"/>
      <c r="G64" s="156"/>
      <c r="H64" s="112">
        <v>2</v>
      </c>
      <c r="I64" s="121">
        <v>2</v>
      </c>
      <c r="J64" s="122">
        <v>8</v>
      </c>
      <c r="K64" s="102">
        <v>7</v>
      </c>
      <c r="L64" s="117" t="s">
        <v>31</v>
      </c>
      <c r="M64" s="63" t="s">
        <v>129</v>
      </c>
      <c r="N64" s="118"/>
      <c r="O64" s="124">
        <f>#REF!</f>
        <v>0</v>
      </c>
      <c r="P64" s="120"/>
    </row>
    <row r="65" spans="1:16" hidden="1" x14ac:dyDescent="0.25">
      <c r="A65" s="108"/>
      <c r="B65" s="109"/>
      <c r="C65" s="110"/>
      <c r="D65" s="111"/>
      <c r="E65" s="110"/>
      <c r="G65" s="156"/>
      <c r="H65" s="112">
        <v>2</v>
      </c>
      <c r="I65" s="121">
        <v>2</v>
      </c>
      <c r="J65" s="122">
        <v>8</v>
      </c>
      <c r="K65" s="112">
        <v>7</v>
      </c>
      <c r="L65" s="117" t="s">
        <v>37</v>
      </c>
      <c r="M65" s="63" t="s">
        <v>130</v>
      </c>
      <c r="N65" s="118"/>
      <c r="O65" s="124">
        <f>#REF!</f>
        <v>0</v>
      </c>
      <c r="P65" s="120"/>
    </row>
    <row r="66" spans="1:16" hidden="1" x14ac:dyDescent="0.25">
      <c r="A66" s="108"/>
      <c r="B66" s="109"/>
      <c r="C66" s="110"/>
      <c r="D66" s="111"/>
      <c r="E66" s="110"/>
      <c r="G66" s="156"/>
      <c r="H66" s="112">
        <v>2</v>
      </c>
      <c r="I66" s="121">
        <v>2</v>
      </c>
      <c r="J66" s="122">
        <v>8</v>
      </c>
      <c r="K66" s="112">
        <v>7</v>
      </c>
      <c r="L66" s="117" t="s">
        <v>131</v>
      </c>
      <c r="M66" s="63" t="s">
        <v>132</v>
      </c>
      <c r="N66" s="118"/>
      <c r="O66" s="124">
        <f>#REF!</f>
        <v>0</v>
      </c>
      <c r="P66" s="120"/>
    </row>
    <row r="67" spans="1:16" hidden="1" x14ac:dyDescent="0.25">
      <c r="A67" s="108"/>
      <c r="B67" s="109"/>
      <c r="C67" s="110"/>
      <c r="D67" s="111"/>
      <c r="E67" s="110"/>
      <c r="G67" s="156"/>
      <c r="H67" s="112">
        <v>2</v>
      </c>
      <c r="I67" s="121">
        <v>2</v>
      </c>
      <c r="J67" s="122">
        <v>8</v>
      </c>
      <c r="K67" s="112">
        <v>7</v>
      </c>
      <c r="L67" s="117" t="s">
        <v>124</v>
      </c>
      <c r="M67" s="63" t="s">
        <v>133</v>
      </c>
      <c r="N67" s="118"/>
      <c r="O67" s="124">
        <f>#REF!</f>
        <v>0</v>
      </c>
      <c r="P67" s="120"/>
    </row>
    <row r="68" spans="1:16" hidden="1" x14ac:dyDescent="0.25">
      <c r="A68" s="108"/>
      <c r="B68" s="109"/>
      <c r="C68" s="110"/>
      <c r="D68" s="111"/>
      <c r="E68" s="110"/>
      <c r="G68" s="156"/>
      <c r="H68" s="112">
        <v>2</v>
      </c>
      <c r="I68" s="113">
        <v>2</v>
      </c>
      <c r="J68" s="114">
        <v>8</v>
      </c>
      <c r="K68" s="102">
        <v>8</v>
      </c>
      <c r="L68" s="213"/>
      <c r="M68" s="63" t="s">
        <v>134</v>
      </c>
      <c r="N68" s="118"/>
      <c r="O68" s="124">
        <f>O69</f>
        <v>0</v>
      </c>
      <c r="P68" s="120"/>
    </row>
    <row r="69" spans="1:16" hidden="1" x14ac:dyDescent="0.25">
      <c r="A69" s="108"/>
      <c r="B69" s="109"/>
      <c r="C69" s="110"/>
      <c r="D69" s="111"/>
      <c r="E69" s="110"/>
      <c r="G69" s="156"/>
      <c r="H69" s="112">
        <v>2</v>
      </c>
      <c r="I69" s="113">
        <v>2</v>
      </c>
      <c r="J69" s="114">
        <v>8</v>
      </c>
      <c r="K69" s="102">
        <v>8</v>
      </c>
      <c r="L69" s="213"/>
      <c r="M69" s="63" t="s">
        <v>135</v>
      </c>
      <c r="N69" s="118"/>
      <c r="O69" s="124">
        <f>#REF!</f>
        <v>0</v>
      </c>
      <c r="P69" s="120"/>
    </row>
    <row r="70" spans="1:16" x14ac:dyDescent="0.25">
      <c r="A70" s="108"/>
      <c r="B70" s="109"/>
      <c r="C70" s="110"/>
      <c r="D70" s="111"/>
      <c r="E70" s="110"/>
      <c r="G70" s="156"/>
      <c r="H70" s="112">
        <v>2</v>
      </c>
      <c r="I70" s="113">
        <v>2</v>
      </c>
      <c r="J70" s="114">
        <v>8</v>
      </c>
      <c r="K70" s="102">
        <v>9</v>
      </c>
      <c r="L70" s="213"/>
      <c r="M70" s="63" t="s">
        <v>136</v>
      </c>
      <c r="N70" s="118"/>
      <c r="O70" s="125">
        <f>+O71</f>
        <v>319281</v>
      </c>
      <c r="P70" s="120"/>
    </row>
    <row r="71" spans="1:16" ht="15.75" thickBot="1" x14ac:dyDescent="0.3">
      <c r="A71" s="126"/>
      <c r="B71" s="127"/>
      <c r="C71" s="128"/>
      <c r="D71" s="129"/>
      <c r="E71" s="128"/>
      <c r="F71" s="130"/>
      <c r="G71" s="163"/>
      <c r="H71" s="131">
        <v>2</v>
      </c>
      <c r="I71" s="132">
        <v>2</v>
      </c>
      <c r="J71" s="132">
        <v>8</v>
      </c>
      <c r="K71" s="133">
        <v>9</v>
      </c>
      <c r="L71" s="377"/>
      <c r="M71" s="130" t="s">
        <v>137</v>
      </c>
      <c r="N71" s="135"/>
      <c r="O71" s="136">
        <f>ROUND(#REF!,0)+#REF!</f>
        <v>319281</v>
      </c>
      <c r="P71" s="137"/>
    </row>
    <row r="72" spans="1:16" x14ac:dyDescent="0.25">
      <c r="A72" s="138"/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8"/>
    </row>
    <row r="73" spans="1:16" x14ac:dyDescent="0.25">
      <c r="A73" s="138"/>
      <c r="B73" s="138"/>
      <c r="C73" s="138"/>
      <c r="D73" s="138"/>
      <c r="E73" s="138"/>
      <c r="F73" s="138"/>
      <c r="G73" s="138"/>
      <c r="H73" s="138"/>
      <c r="I73" s="138"/>
      <c r="J73" s="138"/>
      <c r="K73" s="138"/>
      <c r="L73" s="138"/>
      <c r="M73" s="138"/>
      <c r="N73" s="138"/>
      <c r="O73" s="138"/>
      <c r="P73" s="138"/>
    </row>
    <row r="74" spans="1:16" x14ac:dyDescent="0.25">
      <c r="A74" s="138"/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</row>
    <row r="75" spans="1:16" x14ac:dyDescent="0.25">
      <c r="A75" s="138"/>
      <c r="B75" s="138"/>
      <c r="C75" s="138"/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8"/>
    </row>
    <row r="76" spans="1:16" x14ac:dyDescent="0.25">
      <c r="A76" s="138"/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</row>
    <row r="77" spans="1:16" x14ac:dyDescent="0.25">
      <c r="A77" s="138"/>
      <c r="B77" s="138"/>
      <c r="C77" s="138"/>
      <c r="D77" s="138"/>
      <c r="E77" s="138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</row>
    <row r="78" spans="1:16" x14ac:dyDescent="0.25">
      <c r="A78" s="138"/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</row>
    <row r="79" spans="1:16" x14ac:dyDescent="0.25">
      <c r="A79" s="138"/>
      <c r="B79" s="138"/>
      <c r="C79" s="138"/>
      <c r="D79" s="138"/>
      <c r="E79" s="138"/>
      <c r="F79" s="138"/>
      <c r="G79" s="138"/>
      <c r="H79" s="138"/>
      <c r="I79" s="138"/>
      <c r="J79" s="138"/>
      <c r="K79" s="138"/>
      <c r="L79" s="138"/>
      <c r="M79" s="138"/>
      <c r="N79" s="138"/>
      <c r="O79" s="138"/>
      <c r="P79" s="138"/>
    </row>
    <row r="80" spans="1:16" x14ac:dyDescent="0.25">
      <c r="A80" s="138"/>
      <c r="B80" s="138"/>
      <c r="C80" s="138"/>
      <c r="D80" s="138"/>
      <c r="E80" s="138"/>
      <c r="F80" s="138"/>
      <c r="G80" s="138"/>
      <c r="H80" s="138"/>
      <c r="I80" s="138"/>
      <c r="J80" s="138"/>
      <c r="K80" s="138"/>
      <c r="L80" s="138"/>
      <c r="M80" s="138"/>
      <c r="N80" s="138"/>
      <c r="O80" s="138"/>
      <c r="P80" s="138"/>
    </row>
    <row r="81" spans="1:16" x14ac:dyDescent="0.25">
      <c r="A81" s="138"/>
      <c r="B81" s="138"/>
      <c r="C81" s="138"/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8"/>
    </row>
    <row r="82" spans="1:16" x14ac:dyDescent="0.25">
      <c r="A82" s="138"/>
      <c r="B82" s="138"/>
      <c r="C82" s="138"/>
      <c r="D82" s="138"/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</row>
    <row r="83" spans="1:16" x14ac:dyDescent="0.25">
      <c r="A83" s="138"/>
      <c r="B83" s="138"/>
      <c r="C83" s="138"/>
      <c r="D83" s="138"/>
      <c r="E83" s="138"/>
      <c r="F83" s="138"/>
      <c r="G83" s="138"/>
      <c r="H83" s="138"/>
      <c r="I83" s="138"/>
      <c r="J83" s="138"/>
      <c r="K83" s="138"/>
      <c r="L83" s="138"/>
      <c r="M83" s="138"/>
      <c r="N83" s="138"/>
      <c r="O83" s="138"/>
      <c r="P83" s="138"/>
    </row>
    <row r="84" spans="1:16" x14ac:dyDescent="0.25">
      <c r="A84" s="138"/>
      <c r="B84" s="138"/>
      <c r="C84" s="138"/>
      <c r="D84" s="138"/>
      <c r="E84" s="138"/>
      <c r="F84" s="138"/>
      <c r="G84" s="138"/>
      <c r="H84" s="138"/>
      <c r="I84" s="138"/>
      <c r="J84" s="138"/>
      <c r="K84" s="138"/>
      <c r="L84" s="138"/>
      <c r="M84" s="138"/>
      <c r="N84" s="138"/>
      <c r="O84" s="138"/>
      <c r="P84" s="138"/>
    </row>
    <row r="85" spans="1:16" x14ac:dyDescent="0.25">
      <c r="A85" s="138"/>
      <c r="B85" s="138"/>
      <c r="C85" s="138"/>
      <c r="D85" s="138"/>
      <c r="E85" s="138"/>
      <c r="F85" s="138"/>
      <c r="G85" s="138"/>
      <c r="H85" s="138"/>
      <c r="I85" s="138"/>
      <c r="J85" s="138"/>
      <c r="K85" s="138"/>
      <c r="L85" s="138"/>
      <c r="M85" s="138"/>
      <c r="N85" s="138"/>
      <c r="O85" s="138"/>
      <c r="P85" s="138"/>
    </row>
    <row r="86" spans="1:16" x14ac:dyDescent="0.25">
      <c r="A86" s="138"/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</row>
    <row r="87" spans="1:16" ht="15.75" thickBot="1" x14ac:dyDescent="0.3">
      <c r="A87" s="138"/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</row>
    <row r="88" spans="1:16" x14ac:dyDescent="0.25">
      <c r="A88" s="378"/>
      <c r="B88" s="379"/>
      <c r="C88" s="379"/>
      <c r="D88" s="379"/>
      <c r="E88" s="379"/>
      <c r="F88" s="379"/>
      <c r="G88" s="379"/>
      <c r="H88" s="379"/>
      <c r="I88" s="379"/>
      <c r="J88" s="379"/>
      <c r="K88" s="379"/>
      <c r="L88" s="379"/>
      <c r="M88" s="379"/>
      <c r="N88" s="379"/>
      <c r="O88" s="379"/>
      <c r="P88" s="380">
        <v>11</v>
      </c>
    </row>
    <row r="89" spans="1:16" x14ac:dyDescent="0.25">
      <c r="A89" s="420" t="s">
        <v>54</v>
      </c>
      <c r="B89" s="421"/>
      <c r="C89" s="421"/>
      <c r="D89" s="421"/>
      <c r="E89" s="421"/>
      <c r="F89" s="421"/>
      <c r="G89" s="421"/>
      <c r="H89" s="421"/>
      <c r="I89" s="421"/>
      <c r="J89" s="421"/>
      <c r="K89" s="421"/>
      <c r="L89" s="421"/>
      <c r="M89" s="421"/>
      <c r="N89" s="421"/>
      <c r="O89" s="421"/>
      <c r="P89" s="422"/>
    </row>
    <row r="90" spans="1:16" ht="18.75" x14ac:dyDescent="0.4">
      <c r="A90" s="65"/>
      <c r="N90" s="66" t="s">
        <v>138</v>
      </c>
      <c r="O90" s="67"/>
      <c r="P90" s="67"/>
    </row>
    <row r="91" spans="1:16" x14ac:dyDescent="0.25">
      <c r="A91" s="65"/>
      <c r="P91" s="139"/>
    </row>
    <row r="92" spans="1:16" x14ac:dyDescent="0.25">
      <c r="A92" s="68" t="s">
        <v>56</v>
      </c>
      <c r="N92" s="69" t="str">
        <f>+N6</f>
        <v xml:space="preserve"> REGISTRO INTERNO DIGEPRES</v>
      </c>
      <c r="P92" s="67"/>
    </row>
    <row r="93" spans="1:16" x14ac:dyDescent="0.25">
      <c r="A93" s="68" t="s">
        <v>57</v>
      </c>
      <c r="N93" s="69" t="s">
        <v>5</v>
      </c>
      <c r="P93" s="67"/>
    </row>
    <row r="94" spans="1:16" x14ac:dyDescent="0.25">
      <c r="A94" s="68" t="str">
        <f>+A8</f>
        <v>MES: MAYO</v>
      </c>
      <c r="N94" s="69" t="s">
        <v>7</v>
      </c>
      <c r="P94" s="67"/>
    </row>
    <row r="95" spans="1:16" ht="15.75" thickBot="1" x14ac:dyDescent="0.3">
      <c r="A95" s="70" t="str">
        <f>A9</f>
        <v>AÑO : 2026</v>
      </c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 t="s">
        <v>9</v>
      </c>
      <c r="O95" s="71"/>
      <c r="P95" s="72"/>
    </row>
    <row r="96" spans="1:16" ht="15.75" thickBot="1" x14ac:dyDescent="0.3">
      <c r="A96" s="259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260"/>
      <c r="O96" s="130"/>
      <c r="P96" s="261"/>
    </row>
    <row r="97" spans="1:16" ht="15.75" thickBot="1" x14ac:dyDescent="0.3">
      <c r="A97" s="140"/>
      <c r="B97" s="140"/>
      <c r="C97" s="140"/>
      <c r="D97" s="140"/>
      <c r="E97" s="140"/>
      <c r="F97" s="140"/>
      <c r="G97" s="140"/>
      <c r="H97" s="140"/>
      <c r="I97" s="140"/>
      <c r="J97" s="140"/>
      <c r="K97" s="140"/>
      <c r="L97" s="140"/>
      <c r="M97" s="140"/>
      <c r="N97" s="140"/>
      <c r="O97" s="140"/>
      <c r="P97" s="140"/>
    </row>
    <row r="98" spans="1:16" ht="15.75" thickBot="1" x14ac:dyDescent="0.3">
      <c r="A98" s="420" t="s">
        <v>58</v>
      </c>
      <c r="B98" s="421"/>
      <c r="C98" s="421"/>
      <c r="D98" s="421"/>
      <c r="E98" s="421"/>
      <c r="F98" s="421"/>
      <c r="G98" s="421"/>
      <c r="H98" s="421"/>
      <c r="I98" s="421"/>
      <c r="J98" s="421"/>
      <c r="K98" s="421"/>
      <c r="L98" s="64"/>
      <c r="M98" s="64"/>
      <c r="N98" s="509" t="s">
        <v>59</v>
      </c>
      <c r="O98" s="510"/>
      <c r="P98" s="511"/>
    </row>
    <row r="99" spans="1:16" x14ac:dyDescent="0.25">
      <c r="A99" s="404" t="s">
        <v>15</v>
      </c>
      <c r="B99" s="405"/>
      <c r="C99" s="405"/>
      <c r="D99" s="405"/>
      <c r="E99" s="405"/>
      <c r="F99" s="405"/>
      <c r="G99" s="406"/>
      <c r="H99" s="74"/>
      <c r="I99" s="407" t="s">
        <v>60</v>
      </c>
      <c r="J99" s="408"/>
      <c r="K99" s="408"/>
      <c r="L99" s="408"/>
      <c r="M99" s="409"/>
      <c r="N99" s="75" t="s">
        <v>61</v>
      </c>
      <c r="O99" s="76" t="s">
        <v>62</v>
      </c>
      <c r="P99" s="77" t="s">
        <v>63</v>
      </c>
    </row>
    <row r="100" spans="1:16" x14ac:dyDescent="0.25">
      <c r="A100" s="144"/>
      <c r="B100" s="79" t="s">
        <v>64</v>
      </c>
      <c r="C100" s="145"/>
      <c r="D100" s="79"/>
      <c r="E100" s="145"/>
      <c r="F100" s="79"/>
      <c r="G100" s="145"/>
      <c r="H100" s="145"/>
      <c r="I100" s="79"/>
      <c r="J100" s="79"/>
      <c r="K100" s="79"/>
      <c r="L100" s="79"/>
      <c r="M100" s="410"/>
      <c r="N100" s="84"/>
      <c r="O100" s="85"/>
      <c r="P100" s="86"/>
    </row>
    <row r="101" spans="1:16" ht="15.75" thickBot="1" x14ac:dyDescent="0.3">
      <c r="A101" s="146" t="s">
        <v>65</v>
      </c>
      <c r="B101" s="147" t="s">
        <v>65</v>
      </c>
      <c r="C101" s="90" t="s">
        <v>66</v>
      </c>
      <c r="D101" s="147" t="s">
        <v>67</v>
      </c>
      <c r="E101" s="90" t="s">
        <v>68</v>
      </c>
      <c r="F101" s="147" t="s">
        <v>69</v>
      </c>
      <c r="G101" s="90" t="s">
        <v>139</v>
      </c>
      <c r="H101" s="90" t="s">
        <v>71</v>
      </c>
      <c r="I101" s="147" t="s">
        <v>72</v>
      </c>
      <c r="J101" s="147" t="s">
        <v>73</v>
      </c>
      <c r="K101" s="147" t="s">
        <v>158</v>
      </c>
      <c r="L101" s="147" t="s">
        <v>75</v>
      </c>
      <c r="M101" s="411"/>
      <c r="N101" s="148" t="s">
        <v>22</v>
      </c>
      <c r="O101" s="149" t="s">
        <v>23</v>
      </c>
      <c r="P101" s="150" t="s">
        <v>24</v>
      </c>
    </row>
    <row r="102" spans="1:16" x14ac:dyDescent="0.25">
      <c r="A102" s="94" t="s">
        <v>76</v>
      </c>
      <c r="B102" s="95" t="s">
        <v>77</v>
      </c>
      <c r="C102" s="96"/>
      <c r="D102" s="97" t="s">
        <v>28</v>
      </c>
      <c r="E102" s="96"/>
      <c r="F102" s="151" t="s">
        <v>78</v>
      </c>
      <c r="G102" s="279">
        <v>9998</v>
      </c>
      <c r="H102" s="99">
        <v>2</v>
      </c>
      <c r="I102" s="100">
        <v>3</v>
      </c>
      <c r="J102" s="153"/>
      <c r="K102" s="154"/>
      <c r="L102" s="361"/>
      <c r="M102" s="96" t="s">
        <v>140</v>
      </c>
      <c r="N102" s="106"/>
      <c r="O102" s="155">
        <f>+O103+O105+O109+O112+O107</f>
        <v>150728</v>
      </c>
      <c r="P102" s="107"/>
    </row>
    <row r="103" spans="1:16" x14ac:dyDescent="0.25">
      <c r="A103" s="108"/>
      <c r="B103" s="109"/>
      <c r="C103" s="110"/>
      <c r="D103" s="111"/>
      <c r="E103" s="110"/>
      <c r="G103" s="110"/>
      <c r="H103" s="112">
        <v>2</v>
      </c>
      <c r="I103" s="113">
        <v>3</v>
      </c>
      <c r="J103" s="102">
        <v>2</v>
      </c>
      <c r="K103" s="157"/>
      <c r="L103" s="161"/>
      <c r="M103" s="158" t="s">
        <v>141</v>
      </c>
      <c r="N103" s="124"/>
      <c r="O103" s="105">
        <f>O104</f>
        <v>521</v>
      </c>
      <c r="P103" s="120"/>
    </row>
    <row r="104" spans="1:16" x14ac:dyDescent="0.25">
      <c r="A104" s="108"/>
      <c r="B104" s="109"/>
      <c r="C104" s="110"/>
      <c r="D104" s="111"/>
      <c r="E104" s="110"/>
      <c r="G104" s="110"/>
      <c r="H104" s="112">
        <v>2</v>
      </c>
      <c r="I104" s="113">
        <v>3</v>
      </c>
      <c r="J104" s="112">
        <v>2</v>
      </c>
      <c r="K104" s="157">
        <v>3</v>
      </c>
      <c r="L104" s="161"/>
      <c r="M104" s="110" t="s">
        <v>142</v>
      </c>
      <c r="N104" s="124"/>
      <c r="O104" s="118">
        <f>ROUND(#REF!,0)</f>
        <v>521</v>
      </c>
      <c r="P104" s="120"/>
    </row>
    <row r="105" spans="1:16" x14ac:dyDescent="0.25">
      <c r="A105" s="108"/>
      <c r="B105" s="109"/>
      <c r="C105" s="110"/>
      <c r="D105" s="111"/>
      <c r="E105" s="110"/>
      <c r="G105" s="110"/>
      <c r="H105" s="112">
        <v>2</v>
      </c>
      <c r="I105" s="113">
        <v>3</v>
      </c>
      <c r="J105" s="102">
        <v>3</v>
      </c>
      <c r="K105" s="159"/>
      <c r="L105" s="160"/>
      <c r="M105" s="158" t="s">
        <v>143</v>
      </c>
      <c r="N105" s="125"/>
      <c r="O105" s="105">
        <f>+O106</f>
        <v>28977</v>
      </c>
      <c r="P105" s="116"/>
    </row>
    <row r="106" spans="1:16" x14ac:dyDescent="0.25">
      <c r="A106" s="108"/>
      <c r="B106" s="109"/>
      <c r="C106" s="110"/>
      <c r="D106" s="111"/>
      <c r="E106" s="110"/>
      <c r="G106" s="110"/>
      <c r="H106" s="112">
        <v>2</v>
      </c>
      <c r="I106" s="113">
        <v>3</v>
      </c>
      <c r="J106" s="102">
        <v>3</v>
      </c>
      <c r="K106" s="157">
        <v>1</v>
      </c>
      <c r="L106" s="161"/>
      <c r="M106" s="110" t="s">
        <v>144</v>
      </c>
      <c r="N106" s="124"/>
      <c r="O106" s="118">
        <f>ROUND(#REF!,0)</f>
        <v>28977</v>
      </c>
      <c r="P106" s="120"/>
    </row>
    <row r="107" spans="1:16" x14ac:dyDescent="0.25">
      <c r="A107" s="108"/>
      <c r="B107" s="109"/>
      <c r="C107" s="110"/>
      <c r="D107" s="111"/>
      <c r="E107" s="110"/>
      <c r="G107" s="110"/>
      <c r="H107" s="112">
        <v>2</v>
      </c>
      <c r="I107" s="121">
        <v>3</v>
      </c>
      <c r="J107" s="102">
        <v>5</v>
      </c>
      <c r="K107" s="157"/>
      <c r="L107" s="161"/>
      <c r="M107" s="158" t="s">
        <v>145</v>
      </c>
      <c r="N107" s="124"/>
      <c r="O107" s="105">
        <f>+O108</f>
        <v>17</v>
      </c>
      <c r="P107" s="120"/>
    </row>
    <row r="108" spans="1:16" x14ac:dyDescent="0.25">
      <c r="A108" s="108"/>
      <c r="B108" s="109"/>
      <c r="C108" s="110"/>
      <c r="D108" s="111"/>
      <c r="E108" s="110"/>
      <c r="G108" s="110"/>
      <c r="H108" s="112">
        <v>2</v>
      </c>
      <c r="I108" s="121">
        <v>3</v>
      </c>
      <c r="J108" s="102">
        <v>5</v>
      </c>
      <c r="K108" s="157">
        <v>3</v>
      </c>
      <c r="L108" s="157"/>
      <c r="M108" s="110" t="s">
        <v>146</v>
      </c>
      <c r="N108" s="124"/>
      <c r="O108" s="118">
        <f>ROUND(#REF!,0)</f>
        <v>17</v>
      </c>
      <c r="P108" s="120"/>
    </row>
    <row r="109" spans="1:16" x14ac:dyDescent="0.25">
      <c r="A109" s="108"/>
      <c r="B109" s="109"/>
      <c r="C109" s="110"/>
      <c r="D109" s="111"/>
      <c r="E109" s="110"/>
      <c r="G109" s="110"/>
      <c r="H109" s="112">
        <v>2</v>
      </c>
      <c r="I109" s="121">
        <v>3</v>
      </c>
      <c r="J109" s="102">
        <v>7</v>
      </c>
      <c r="K109" s="159"/>
      <c r="L109" s="159"/>
      <c r="M109" s="158" t="s">
        <v>147</v>
      </c>
      <c r="N109" s="125"/>
      <c r="O109" s="105">
        <f>+O110</f>
        <v>62057</v>
      </c>
      <c r="P109" s="116"/>
    </row>
    <row r="110" spans="1:16" x14ac:dyDescent="0.25">
      <c r="A110" s="108"/>
      <c r="B110" s="109"/>
      <c r="C110" s="110"/>
      <c r="D110" s="111"/>
      <c r="E110" s="110"/>
      <c r="G110" s="110"/>
      <c r="H110" s="112">
        <v>2</v>
      </c>
      <c r="I110" s="121">
        <v>3</v>
      </c>
      <c r="J110" s="102">
        <v>7</v>
      </c>
      <c r="K110" s="157">
        <v>1</v>
      </c>
      <c r="L110" s="157"/>
      <c r="M110" s="110" t="s">
        <v>148</v>
      </c>
      <c r="N110" s="124"/>
      <c r="O110" s="105">
        <f>+O111</f>
        <v>62057</v>
      </c>
      <c r="P110" s="120"/>
    </row>
    <row r="111" spans="1:16" x14ac:dyDescent="0.25">
      <c r="A111" s="108"/>
      <c r="B111" s="109"/>
      <c r="C111" s="110"/>
      <c r="D111" s="111"/>
      <c r="E111" s="110"/>
      <c r="G111" s="110"/>
      <c r="H111" s="112">
        <v>2</v>
      </c>
      <c r="I111" s="121">
        <v>3</v>
      </c>
      <c r="J111" s="102">
        <v>7</v>
      </c>
      <c r="K111" s="157">
        <v>1</v>
      </c>
      <c r="L111" s="157">
        <v>1</v>
      </c>
      <c r="M111" s="110" t="s">
        <v>149</v>
      </c>
      <c r="N111" s="124"/>
      <c r="O111" s="118">
        <f>ROUND(#REF!,0)</f>
        <v>62057</v>
      </c>
      <c r="P111" s="120"/>
    </row>
    <row r="112" spans="1:16" x14ac:dyDescent="0.25">
      <c r="A112" s="108"/>
      <c r="B112" s="109"/>
      <c r="C112" s="110"/>
      <c r="D112" s="111"/>
      <c r="E112" s="110"/>
      <c r="G112" s="110"/>
      <c r="H112" s="112">
        <v>2</v>
      </c>
      <c r="I112" s="121">
        <v>3</v>
      </c>
      <c r="J112" s="102">
        <v>9</v>
      </c>
      <c r="K112" s="157"/>
      <c r="L112" s="157"/>
      <c r="M112" s="158" t="s">
        <v>150</v>
      </c>
      <c r="N112" s="124"/>
      <c r="O112" s="105">
        <f>+O113+O114</f>
        <v>59156</v>
      </c>
      <c r="P112" s="120"/>
    </row>
    <row r="113" spans="1:16" x14ac:dyDescent="0.25">
      <c r="A113" s="108"/>
      <c r="B113" s="109"/>
      <c r="C113" s="110"/>
      <c r="D113" s="111"/>
      <c r="E113" s="110"/>
      <c r="G113" s="110"/>
      <c r="H113" s="112">
        <v>2</v>
      </c>
      <c r="I113" s="121">
        <v>3</v>
      </c>
      <c r="J113" s="102">
        <v>9</v>
      </c>
      <c r="K113" s="157">
        <v>1</v>
      </c>
      <c r="L113" s="157"/>
      <c r="M113" s="110" t="s">
        <v>151</v>
      </c>
      <c r="N113" s="124"/>
      <c r="O113" s="118">
        <f>ROUND(#REF!,0)</f>
        <v>5942</v>
      </c>
      <c r="P113" s="120"/>
    </row>
    <row r="114" spans="1:16" x14ac:dyDescent="0.25">
      <c r="A114" s="108"/>
      <c r="B114" s="109"/>
      <c r="C114" s="110"/>
      <c r="D114" s="111"/>
      <c r="E114" s="110"/>
      <c r="G114" s="110"/>
      <c r="H114" s="112">
        <v>2</v>
      </c>
      <c r="I114" s="121">
        <v>3</v>
      </c>
      <c r="J114" s="102">
        <v>9</v>
      </c>
      <c r="K114" s="157">
        <v>9</v>
      </c>
      <c r="L114" s="157"/>
      <c r="M114" s="110" t="s">
        <v>152</v>
      </c>
      <c r="N114" s="124"/>
      <c r="O114" s="118">
        <f>ROUND(#REF!,0)</f>
        <v>53214</v>
      </c>
      <c r="P114" s="120"/>
    </row>
    <row r="115" spans="1:16" x14ac:dyDescent="0.25">
      <c r="A115" s="108"/>
      <c r="B115" s="109"/>
      <c r="C115" s="110"/>
      <c r="D115" s="111"/>
      <c r="E115" s="110"/>
      <c r="G115" s="110"/>
      <c r="H115" s="110"/>
      <c r="I115" s="104"/>
      <c r="J115" s="158"/>
      <c r="K115" s="160"/>
      <c r="L115" s="160"/>
      <c r="M115" s="158"/>
      <c r="N115" s="125"/>
      <c r="O115" s="105"/>
      <c r="P115" s="120"/>
    </row>
    <row r="116" spans="1:16" x14ac:dyDescent="0.25">
      <c r="A116" s="108"/>
      <c r="B116" s="109"/>
      <c r="C116" s="110"/>
      <c r="D116" s="111"/>
      <c r="E116" s="110"/>
      <c r="G116" s="110"/>
      <c r="H116" s="110"/>
      <c r="I116" s="104"/>
      <c r="J116" s="158"/>
      <c r="K116" s="160"/>
      <c r="L116" s="160"/>
      <c r="M116" s="158"/>
      <c r="N116" s="125"/>
      <c r="O116" s="381"/>
      <c r="P116" s="120"/>
    </row>
    <row r="117" spans="1:16" x14ac:dyDescent="0.25">
      <c r="A117" s="108"/>
      <c r="B117" s="109"/>
      <c r="C117" s="110"/>
      <c r="D117" s="111"/>
      <c r="E117" s="110"/>
      <c r="G117" s="110"/>
      <c r="H117" s="110"/>
      <c r="J117" s="110"/>
      <c r="K117" s="161"/>
      <c r="L117" s="161"/>
      <c r="M117" s="110"/>
      <c r="N117" s="124"/>
      <c r="O117" s="118"/>
      <c r="P117" s="120"/>
    </row>
    <row r="118" spans="1:16" x14ac:dyDescent="0.25">
      <c r="A118" s="108"/>
      <c r="B118" s="109"/>
      <c r="C118" s="110"/>
      <c r="D118" s="111"/>
      <c r="E118" s="110"/>
      <c r="G118" s="110"/>
      <c r="H118" s="110"/>
      <c r="J118" s="110"/>
      <c r="K118" s="161"/>
      <c r="L118" s="161"/>
      <c r="M118" s="110"/>
      <c r="N118" s="124"/>
      <c r="O118" s="118"/>
      <c r="P118" s="120"/>
    </row>
    <row r="119" spans="1:16" x14ac:dyDescent="0.25">
      <c r="A119" s="108"/>
      <c r="B119" s="109"/>
      <c r="C119" s="110"/>
      <c r="D119" s="111"/>
      <c r="E119" s="110"/>
      <c r="G119" s="110"/>
      <c r="H119" s="110"/>
      <c r="J119" s="110"/>
      <c r="K119" s="161"/>
      <c r="L119" s="161"/>
      <c r="M119" s="110"/>
      <c r="N119" s="124"/>
      <c r="O119" s="118"/>
      <c r="P119" s="120"/>
    </row>
    <row r="120" spans="1:16" x14ac:dyDescent="0.25">
      <c r="A120" s="108"/>
      <c r="B120" s="109"/>
      <c r="C120" s="110"/>
      <c r="D120" s="111"/>
      <c r="E120" s="110"/>
      <c r="G120" s="110"/>
      <c r="H120" s="110"/>
      <c r="J120" s="110"/>
      <c r="K120" s="161"/>
      <c r="L120" s="161"/>
      <c r="M120" s="110"/>
      <c r="N120" s="124"/>
      <c r="O120" s="118"/>
      <c r="P120" s="120"/>
    </row>
    <row r="121" spans="1:16" x14ac:dyDescent="0.25">
      <c r="A121" s="108"/>
      <c r="B121" s="109"/>
      <c r="C121" s="110"/>
      <c r="D121" s="111"/>
      <c r="E121" s="110"/>
      <c r="F121" s="110"/>
      <c r="G121" s="110"/>
      <c r="H121" s="110"/>
      <c r="J121" s="110"/>
      <c r="K121" s="161"/>
      <c r="L121" s="161"/>
      <c r="M121" s="110"/>
      <c r="N121" s="124"/>
      <c r="O121" s="118"/>
      <c r="P121" s="120"/>
    </row>
    <row r="122" spans="1:16" x14ac:dyDescent="0.25">
      <c r="A122" s="108"/>
      <c r="B122" s="109"/>
      <c r="C122" s="110"/>
      <c r="D122" s="111"/>
      <c r="E122" s="110"/>
      <c r="F122" s="110"/>
      <c r="G122" s="110"/>
      <c r="H122" s="110"/>
      <c r="J122" s="110"/>
      <c r="K122" s="161"/>
      <c r="L122" s="161"/>
      <c r="M122" s="110"/>
      <c r="N122" s="124"/>
      <c r="O122" s="118"/>
      <c r="P122" s="120"/>
    </row>
    <row r="123" spans="1:16" x14ac:dyDescent="0.25">
      <c r="A123" s="108"/>
      <c r="B123" s="109"/>
      <c r="C123" s="110"/>
      <c r="D123" s="111"/>
      <c r="E123" s="110"/>
      <c r="F123" s="110"/>
      <c r="G123" s="110"/>
      <c r="H123" s="110"/>
      <c r="J123" s="110"/>
      <c r="K123" s="161"/>
      <c r="L123" s="161"/>
      <c r="M123" s="110"/>
      <c r="N123" s="124"/>
      <c r="O123" s="118"/>
      <c r="P123" s="120"/>
    </row>
    <row r="124" spans="1:16" x14ac:dyDescent="0.25">
      <c r="A124" s="108"/>
      <c r="B124" s="109"/>
      <c r="C124" s="110"/>
      <c r="D124" s="111"/>
      <c r="E124" s="110"/>
      <c r="F124" s="110"/>
      <c r="G124" s="110"/>
      <c r="H124" s="110"/>
      <c r="J124" s="110"/>
      <c r="K124" s="110"/>
      <c r="L124" s="110"/>
      <c r="M124" s="110"/>
      <c r="N124" s="124"/>
      <c r="O124" s="118"/>
      <c r="P124" s="120"/>
    </row>
    <row r="125" spans="1:16" x14ac:dyDescent="0.25">
      <c r="A125" s="108"/>
      <c r="B125" s="109"/>
      <c r="C125" s="110"/>
      <c r="D125" s="111"/>
      <c r="E125" s="110"/>
      <c r="F125" s="110"/>
      <c r="G125" s="110"/>
      <c r="H125" s="110"/>
      <c r="J125" s="156"/>
      <c r="K125" s="110"/>
      <c r="L125" s="110"/>
      <c r="M125" s="110"/>
      <c r="N125" s="124"/>
      <c r="O125" s="118"/>
      <c r="P125" s="120"/>
    </row>
    <row r="126" spans="1:16" ht="15.75" thickBot="1" x14ac:dyDescent="0.3">
      <c r="A126" s="126"/>
      <c r="B126" s="127"/>
      <c r="C126" s="128"/>
      <c r="D126" s="129"/>
      <c r="E126" s="128"/>
      <c r="F126" s="128"/>
      <c r="G126" s="162"/>
      <c r="H126" s="162"/>
      <c r="I126" s="130"/>
      <c r="J126" s="163"/>
      <c r="K126" s="128"/>
      <c r="L126" s="128"/>
      <c r="M126" s="128"/>
      <c r="N126" s="136"/>
      <c r="O126" s="135"/>
      <c r="P126" s="137"/>
    </row>
    <row r="127" spans="1:16" ht="15.75" thickBot="1" x14ac:dyDescent="0.3">
      <c r="A127" s="164"/>
      <c r="B127" s="165"/>
      <c r="C127" s="166"/>
      <c r="D127" s="167"/>
      <c r="E127" s="166"/>
      <c r="F127" s="166"/>
      <c r="G127" s="412" t="s">
        <v>153</v>
      </c>
      <c r="H127" s="412"/>
      <c r="I127" s="412"/>
      <c r="J127" s="412"/>
      <c r="K127" s="470"/>
      <c r="L127" s="168"/>
      <c r="M127" s="168"/>
      <c r="N127" s="169"/>
      <c r="O127" s="171">
        <f>+O15+O35+O102</f>
        <v>4946319</v>
      </c>
      <c r="P127" s="256">
        <f>+P15+P35+P102</f>
        <v>0</v>
      </c>
    </row>
    <row r="128" spans="1:16" ht="15.75" thickTop="1" x14ac:dyDescent="0.25">
      <c r="N128" s="172"/>
      <c r="O128" s="173"/>
      <c r="P128" s="173"/>
    </row>
    <row r="129" spans="1:16" x14ac:dyDescent="0.25">
      <c r="N129" s="172"/>
      <c r="O129" s="173"/>
      <c r="P129" s="173"/>
    </row>
    <row r="130" spans="1:16" x14ac:dyDescent="0.25">
      <c r="N130" s="172"/>
      <c r="O130" s="173"/>
      <c r="P130" s="173"/>
    </row>
    <row r="131" spans="1:16" x14ac:dyDescent="0.25">
      <c r="N131" s="172"/>
      <c r="O131" s="173"/>
      <c r="P131" s="173"/>
    </row>
    <row r="132" spans="1:16" x14ac:dyDescent="0.25">
      <c r="N132" s="172"/>
      <c r="O132" s="173"/>
      <c r="P132" s="173"/>
    </row>
    <row r="133" spans="1:16" x14ac:dyDescent="0.25">
      <c r="N133" s="172"/>
      <c r="O133" s="173"/>
      <c r="P133" s="173"/>
    </row>
    <row r="134" spans="1:16" x14ac:dyDescent="0.25">
      <c r="N134" s="172"/>
      <c r="O134" s="173"/>
      <c r="P134" s="173"/>
    </row>
    <row r="135" spans="1:16" x14ac:dyDescent="0.25">
      <c r="N135" s="172"/>
      <c r="O135" s="173"/>
      <c r="P135" s="173"/>
    </row>
    <row r="136" spans="1:16" x14ac:dyDescent="0.25">
      <c r="N136" s="172"/>
      <c r="O136" s="173"/>
      <c r="P136" s="173"/>
    </row>
    <row r="137" spans="1:16" x14ac:dyDescent="0.25">
      <c r="N137" s="172"/>
      <c r="O137" s="173"/>
      <c r="P137" s="173"/>
    </row>
    <row r="138" spans="1:16" x14ac:dyDescent="0.25">
      <c r="N138" s="172"/>
      <c r="O138" s="173"/>
      <c r="P138" s="173"/>
    </row>
    <row r="139" spans="1:16" x14ac:dyDescent="0.25">
      <c r="N139" s="172"/>
      <c r="O139" s="173"/>
      <c r="P139" s="173"/>
    </row>
    <row r="140" spans="1:16" x14ac:dyDescent="0.25">
      <c r="N140" s="172"/>
      <c r="O140" s="173"/>
      <c r="P140" s="173"/>
    </row>
    <row r="141" spans="1:16" x14ac:dyDescent="0.25">
      <c r="N141" s="172"/>
      <c r="O141" s="382"/>
      <c r="P141" s="173"/>
    </row>
    <row r="143" spans="1:16" x14ac:dyDescent="0.25">
      <c r="A143" s="413" t="str">
        <f>+#REF!</f>
        <v>LIC.  MARICELA CHECO</v>
      </c>
      <c r="B143" s="413"/>
      <c r="C143" s="413"/>
      <c r="D143" s="413"/>
      <c r="E143" s="413"/>
      <c r="F143" s="413"/>
      <c r="G143" s="413"/>
      <c r="H143" s="413"/>
      <c r="I143" s="413"/>
      <c r="J143" s="413"/>
      <c r="K143" s="413"/>
      <c r="L143" s="413"/>
      <c r="M143" s="413" t="str">
        <f>+#REF!</f>
        <v xml:space="preserve">FERNANDO DURÁN </v>
      </c>
      <c r="N143" s="413"/>
      <c r="O143" s="413"/>
      <c r="P143" s="413"/>
    </row>
    <row r="144" spans="1:16" x14ac:dyDescent="0.25">
      <c r="A144" s="402" t="s">
        <v>49</v>
      </c>
      <c r="B144" s="402"/>
      <c r="C144" s="402"/>
      <c r="D144" s="402"/>
      <c r="E144" s="402"/>
      <c r="F144" s="402"/>
      <c r="G144" s="402"/>
      <c r="H144" s="402"/>
      <c r="I144" s="402"/>
      <c r="J144" s="402"/>
      <c r="K144" s="402"/>
      <c r="L144" s="402"/>
      <c r="M144" s="402" t="s">
        <v>154</v>
      </c>
      <c r="N144" s="402"/>
      <c r="O144" s="402"/>
      <c r="P144" s="402"/>
    </row>
    <row r="145" spans="1:16" x14ac:dyDescent="0.25">
      <c r="A145" s="403" t="str">
        <f>+#REF!</f>
        <v xml:space="preserve">Contralor </v>
      </c>
      <c r="B145" s="403"/>
      <c r="C145" s="403"/>
      <c r="D145" s="403"/>
      <c r="E145" s="403"/>
      <c r="F145" s="403"/>
      <c r="G145" s="403"/>
      <c r="H145" s="403"/>
      <c r="I145" s="403"/>
      <c r="J145" s="403"/>
      <c r="K145" s="403"/>
      <c r="L145" s="403"/>
      <c r="M145" s="508" t="str">
        <f>+#REF!</f>
        <v>ADMINSTRADOR GENERAL</v>
      </c>
      <c r="N145" s="508"/>
      <c r="O145" s="508"/>
      <c r="P145" s="508"/>
    </row>
    <row r="146" spans="1:16" x14ac:dyDescent="0.25">
      <c r="A146" s="174"/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  <c r="M146" s="383"/>
      <c r="N146" s="383"/>
      <c r="O146" s="383"/>
      <c r="P146" s="383"/>
    </row>
    <row r="147" spans="1:16" x14ac:dyDescent="0.25">
      <c r="A147" s="174"/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  <c r="M147" s="383"/>
      <c r="N147" s="383"/>
      <c r="O147" s="383"/>
      <c r="P147" s="383"/>
    </row>
  </sheetData>
  <mergeCells count="20">
    <mergeCell ref="A2:P2"/>
    <mergeCell ref="A3:P3"/>
    <mergeCell ref="A11:K11"/>
    <mergeCell ref="N11:P11"/>
    <mergeCell ref="A12:G12"/>
    <mergeCell ref="I12:M12"/>
    <mergeCell ref="M13:M14"/>
    <mergeCell ref="A89:P89"/>
    <mergeCell ref="A98:K98"/>
    <mergeCell ref="N98:P98"/>
    <mergeCell ref="A99:G99"/>
    <mergeCell ref="I99:M99"/>
    <mergeCell ref="A145:L145"/>
    <mergeCell ref="M145:P145"/>
    <mergeCell ref="M100:M101"/>
    <mergeCell ref="G127:K127"/>
    <mergeCell ref="A143:L143"/>
    <mergeCell ref="M143:P143"/>
    <mergeCell ref="A144:L144"/>
    <mergeCell ref="M144:P144"/>
  </mergeCells>
  <pageMargins left="0.7" right="0.7" top="0.75" bottom="0.75" header="0.3" footer="0.3"/>
  <ignoredErrors>
    <ignoredError sqref="A12:Q14 G18:O24 G46:O46 G25:N44 G45:N45 A15:G15 L56:L67 A99:Q102" numberStoredAsText="1"/>
    <ignoredError sqref="O25:O45" numberStoredAsText="1" formula="1"/>
    <ignoredError sqref="O106:O108" 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849DE9-7898-461D-99C1-4E28DC78FC6C}">
  <ds:schemaRefs>
    <ds:schemaRef ds:uri="http://schemas.microsoft.com/office/2006/metadata/properties"/>
    <ds:schemaRef ds:uri="http://schemas.microsoft.com/office/infopath/2007/PartnerControls"/>
    <ds:schemaRef ds:uri="7a257099-fd18-47a9-8bae-6e6dd6ef558c"/>
    <ds:schemaRef ds:uri="d6b2c37d-3d88-47df-83cd-1336f6ba25bc"/>
  </ds:schemaRefs>
</ds:datastoreItem>
</file>

<file path=customXml/itemProps2.xml><?xml version="1.0" encoding="utf-8"?>
<ds:datastoreItem xmlns:ds="http://schemas.openxmlformats.org/officeDocument/2006/customXml" ds:itemID="{F93C64AC-1A2D-4963-96EF-1F3ED0A924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D3122B-986A-4A58-96D6-EDFDE822F0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del Rosario</dc:creator>
  <cp:lastModifiedBy>Tania del Rosario</cp:lastModifiedBy>
  <dcterms:created xsi:type="dcterms:W3CDTF">2026-06-09T19:01:52Z</dcterms:created>
  <dcterms:modified xsi:type="dcterms:W3CDTF">2026-06-09T19:21:48Z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